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9015" windowHeight="4710" activeTab="0"/>
  </bookViews>
  <sheets>
    <sheet name="Pedido Cotizacion LIC" sheetId="1" r:id="rId1"/>
    <sheet name="Comp. s. Informe Tecnico" sheetId="2" r:id="rId2"/>
    <sheet name="Adjudicacion" sheetId="3" r:id="rId3"/>
    <sheet name="Adjudicacion (2)" sheetId="4" r:id="rId4"/>
  </sheets>
  <definedNames>
    <definedName name="Z_0AFEB7F3_6FE7_421E_B51B_0C32BDCFDA57_.wvu.Cols" localSheetId="0" hidden="1">'Pedido Cotizacion LIC'!$J:$IV</definedName>
    <definedName name="Z_0AFEB7F3_6FE7_421E_B51B_0C32BDCFDA57_.wvu.Rows" localSheetId="0" hidden="1">'Pedido Cotizacion LIC'!#REF!,'Pedido Cotizacion LIC'!$117:$129</definedName>
  </definedNames>
  <calcPr fullCalcOnLoad="1"/>
</workbook>
</file>

<file path=xl/sharedStrings.xml><?xml version="1.0" encoding="utf-8"?>
<sst xmlns="http://schemas.openxmlformats.org/spreadsheetml/2006/main" count="161" uniqueCount="100">
  <si>
    <t>ITEM</t>
  </si>
  <si>
    <t>U</t>
  </si>
  <si>
    <t>Sres.:</t>
  </si>
  <si>
    <t>E-MAIL: compras@coopser.com.ar</t>
  </si>
  <si>
    <r>
      <t>Solicitamos la cotización de lo siguiente</t>
    </r>
    <r>
      <rPr>
        <sz val="16"/>
        <rFont val="Arial"/>
        <family val="2"/>
      </rPr>
      <t>:</t>
    </r>
  </si>
  <si>
    <t>(*)</t>
  </si>
  <si>
    <t xml:space="preserve">COOPERATIVA DE PROVISION DE SERVICIOS ELECTRICOS, PUBLICOS, SOCIALES DE SAN PEDRO LTDA. </t>
  </si>
  <si>
    <t>DESCRIPCION DEL MATERIAL</t>
  </si>
  <si>
    <t>(*) El oferente deberá indicar si los bienes que cotiza son de origen nacional o no.</t>
  </si>
  <si>
    <t>ORIGINAL</t>
  </si>
  <si>
    <t>Pag. 1</t>
  </si>
  <si>
    <r>
      <t>Plazo de entrega</t>
    </r>
    <r>
      <rPr>
        <sz val="10"/>
        <rFont val="Comic Sans MS"/>
        <family val="4"/>
      </rPr>
      <t xml:space="preserve">: </t>
    </r>
  </si>
  <si>
    <r>
      <t>Entrega oferta</t>
    </r>
    <r>
      <rPr>
        <sz val="10"/>
        <rFont val="Comic Sans MS"/>
        <family val="4"/>
      </rPr>
      <t xml:space="preserve">: </t>
    </r>
  </si>
  <si>
    <t>Inmediato / Indicar</t>
  </si>
  <si>
    <t>Lugar entrega de material:</t>
  </si>
  <si>
    <t>PEDIDO DE COTIZACION</t>
  </si>
  <si>
    <t>Dir.:</t>
  </si>
  <si>
    <r>
      <t xml:space="preserve">Precio Unitario </t>
    </r>
    <r>
      <rPr>
        <b/>
        <sz val="9"/>
        <rFont val="Garamond"/>
        <family val="1"/>
      </rPr>
      <t>SIN IVA</t>
    </r>
  </si>
  <si>
    <r>
      <t xml:space="preserve">Precio Total </t>
    </r>
    <r>
      <rPr>
        <b/>
        <sz val="9"/>
        <rFont val="Garamond"/>
        <family val="1"/>
      </rPr>
      <t>SIN IVA</t>
    </r>
  </si>
  <si>
    <t>Mantenimiento de oferta:</t>
  </si>
  <si>
    <t>CANT</t>
  </si>
  <si>
    <t>R. Naón 2499 - San Pedro (B) - Telefono (03329) 431300</t>
  </si>
  <si>
    <t>IVA</t>
  </si>
  <si>
    <t>O F E R E N T E S</t>
  </si>
  <si>
    <t>CANT.</t>
  </si>
  <si>
    <t xml:space="preserve"> + iva</t>
  </si>
  <si>
    <t>Cod. Art.</t>
  </si>
  <si>
    <t>TOTAL CON IVA</t>
  </si>
  <si>
    <t>TOTAL SIN IVA</t>
  </si>
  <si>
    <t>PCIO $</t>
  </si>
  <si>
    <t>Pcios Pesif.</t>
  </si>
  <si>
    <t>PCIO U$S</t>
  </si>
  <si>
    <t>PROVEEDOR</t>
  </si>
  <si>
    <t>PLAZO ENTREGA</t>
  </si>
  <si>
    <t>Marca</t>
  </si>
  <si>
    <t>DESCRIPCION</t>
  </si>
  <si>
    <t>PAGO</t>
  </si>
  <si>
    <t>ENTREGA</t>
  </si>
  <si>
    <t>Adjudicacion según:</t>
  </si>
  <si>
    <t>Compras: Internos 335 - 336 - 319</t>
  </si>
  <si>
    <t>Romulo Naón 2499, San Pedro</t>
  </si>
  <si>
    <t>MINIMO + 20%</t>
  </si>
  <si>
    <t>Romulo Naón 2499 / mail</t>
  </si>
  <si>
    <t>Pza</t>
  </si>
  <si>
    <t>Gasa hidrofila doble punto cadena sin defectos en el plegado ni</t>
  </si>
  <si>
    <t>en la trama con un minimo de 12 a 15 hilos por cm2 de 80 cm de</t>
  </si>
  <si>
    <t>envasadas individualmente en bosas transparentes de polietileno</t>
  </si>
  <si>
    <t>Rollo de  tela adhesiva hipoalergica de 5 cm</t>
  </si>
  <si>
    <t>Sr.proveedor la mercaderia debera ser entregada en R.Nahon 2499</t>
  </si>
  <si>
    <t>Rollo de tela adhesiva hipoalergica de 2. 5 cm</t>
  </si>
  <si>
    <t>Forma de pago: 30 DIAS FF - Entrega:inmedata</t>
  </si>
  <si>
    <t>GEDEFE</t>
  </si>
  <si>
    <t>Licitación</t>
  </si>
  <si>
    <t>DESCARTABLES ENFERMERIAS</t>
  </si>
  <si>
    <t>Paquetes de algodón x 500 grs.</t>
  </si>
  <si>
    <t>Solución fisiológica en sachet x 500 ml</t>
  </si>
  <si>
    <t>perfectamente cerrada y rotulada marcas SEDAC/SIGLO XXI</t>
  </si>
  <si>
    <t xml:space="preserve">ancho por 40 mts.de largo con un peso de 2000 Kgrs por pieza </t>
  </si>
  <si>
    <t>FLETE INCLUIDO</t>
  </si>
  <si>
    <t>MANTENIMIENTO</t>
  </si>
  <si>
    <t>OTROS</t>
  </si>
  <si>
    <t>n° Cotizacion</t>
  </si>
  <si>
    <t>Planilla Coopser</t>
  </si>
  <si>
    <t>Crema tipo Platsul A (sulfadiazina de plata + vitamina A + Lidocaina) x 400grs</t>
  </si>
  <si>
    <t xml:space="preserve">Formal al 40% x 5 litros </t>
  </si>
  <si>
    <t>Pag. 2</t>
  </si>
  <si>
    <t xml:space="preserve">MARTORANI </t>
  </si>
  <si>
    <t>PRECIO SIN IVS</t>
  </si>
  <si>
    <t>24 HORAS</t>
  </si>
  <si>
    <t>FACTURA MINIMA $300.000</t>
  </si>
  <si>
    <t>MARCA</t>
  </si>
  <si>
    <t>PRECIO SIN IVA</t>
  </si>
  <si>
    <t xml:space="preserve">TOTAL SIN IVA </t>
  </si>
  <si>
    <t>10 DIAS</t>
  </si>
  <si>
    <t>MINIMO</t>
  </si>
  <si>
    <t>Forma de pago: 30 dias ff</t>
  </si>
  <si>
    <t>INDICAR</t>
  </si>
  <si>
    <t>Jeringas de 5 ml x 100 uni, pico centrado</t>
  </si>
  <si>
    <t>"</t>
  </si>
  <si>
    <t>Cepillo chico para lavar instrumental</t>
  </si>
  <si>
    <r>
      <t xml:space="preserve">libre de flete. En caso de no cumplir con este requisito </t>
    </r>
    <r>
      <rPr>
        <b/>
        <sz val="10"/>
        <rFont val="MS Sans Serif"/>
        <family val="2"/>
      </rPr>
      <t>ACLARAR</t>
    </r>
  </si>
  <si>
    <t>Indicar importe minimo de compra en caso de existir dicha condición</t>
  </si>
  <si>
    <t>Cajas de guantes de látex (examinación) talle M x 100</t>
  </si>
  <si>
    <t>Idem item anterior pero de VINILO</t>
  </si>
  <si>
    <t xml:space="preserve">Indicar tambien FORMA DE PAGO </t>
  </si>
  <si>
    <t>COMPARATIVA LIC  034/2024 - INSUMOS ENFERMERIA</t>
  </si>
  <si>
    <t>total con IVA</t>
  </si>
  <si>
    <t>FACTURA MINIMA $ 100.000</t>
  </si>
  <si>
    <t>LIC 034/2024 - INSUMOS ENFERMERIA</t>
  </si>
  <si>
    <t>ON CALL</t>
  </si>
  <si>
    <t>NO</t>
  </si>
  <si>
    <t>FARMACIA SAN NICOLAS</t>
  </si>
  <si>
    <t>F. S. NICOLAS</t>
  </si>
  <si>
    <t>074/2024</t>
  </si>
  <si>
    <r>
      <t>Apertura</t>
    </r>
    <r>
      <rPr>
        <b/>
        <sz val="11"/>
        <rFont val="Comic Sans MS"/>
        <family val="4"/>
      </rPr>
      <t>: 25/06/2024 09:00 hs.</t>
    </r>
  </si>
  <si>
    <t>Jeringas de 10 ml x 100 uni, pico centrado</t>
  </si>
  <si>
    <t>Tensiómetro comun</t>
  </si>
  <si>
    <t>Oximetro de pulso</t>
  </si>
  <si>
    <t>Hilo para sutura N° 20</t>
  </si>
  <si>
    <t>Aguja 20Gx 1 1/2 ( 0.90 x 30mm) x 100 UND.</t>
  </si>
</sst>
</file>

<file path=xl/styles.xml><?xml version="1.0" encoding="utf-8"?>
<styleSheet xmlns="http://schemas.openxmlformats.org/spreadsheetml/2006/main">
  <numFmts count="1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[$$-2C0A]#,##0.000"/>
    <numFmt numFmtId="166" formatCode="[$$-2C0A]#,##0.00"/>
    <numFmt numFmtId="167" formatCode="0.000"/>
    <numFmt numFmtId="168" formatCode="[$$-2C0A]\ #,##0.00"/>
    <numFmt numFmtId="169" formatCode="_-[$$-2C0A]* #,##0.00_ ;_-[$$-2C0A]* \-#,##0.00\ ;_-[$$-2C0A]* &quot;-&quot;??_ ;_-@_ "/>
    <numFmt numFmtId="170" formatCode="_-[$$-2C0A]* #,##0.000_ ;_-[$$-2C0A]* \-#,##0.000\ ;_-[$$-2C0A]* &quot;-&quot;??_ ;_-@_ "/>
    <numFmt numFmtId="171" formatCode="&quot;$&quot;\ #,##0.000"/>
    <numFmt numFmtId="172" formatCode="_ [$$-2C0A]\ * #,##0.00_ ;_ [$$-2C0A]\ * \-#,##0.00_ ;_ [$$-2C0A]\ * &quot;-&quot;??_ ;_ @_ "/>
    <numFmt numFmtId="173" formatCode="[$-2C0A]dddd\,\ dd&quot; de &quot;mmmm&quot; de &quot;yyyy"/>
    <numFmt numFmtId="174" formatCode="0.0"/>
  </numFmts>
  <fonts count="101">
    <font>
      <sz val="10"/>
      <name val="Arial"/>
      <family val="0"/>
    </font>
    <font>
      <sz val="11"/>
      <color indexed="8"/>
      <name val="Calibri"/>
      <family val="2"/>
    </font>
    <font>
      <sz val="10"/>
      <name val="Comic Sans MS"/>
      <family val="4"/>
    </font>
    <font>
      <u val="single"/>
      <sz val="16"/>
      <name val="Garamond"/>
      <family val="1"/>
    </font>
    <font>
      <sz val="16"/>
      <name val="Arial"/>
      <family val="2"/>
    </font>
    <font>
      <u val="single"/>
      <sz val="14"/>
      <name val="Comic Sans MS"/>
      <family val="4"/>
    </font>
    <font>
      <sz val="14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12"/>
      <name val="Comic Sans MS"/>
      <family val="4"/>
    </font>
    <font>
      <b/>
      <sz val="10"/>
      <name val="Comic Sans MS"/>
      <family val="4"/>
    </font>
    <font>
      <sz val="8"/>
      <name val="Arial"/>
      <family val="2"/>
    </font>
    <font>
      <sz val="9"/>
      <name val="Arial"/>
      <family val="2"/>
    </font>
    <font>
      <sz val="9"/>
      <name val="Garamond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u val="single"/>
      <sz val="10"/>
      <name val="Comic Sans MS"/>
      <family val="4"/>
    </font>
    <font>
      <sz val="9"/>
      <name val="Comic Sans MS"/>
      <family val="4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MS Sans Serif"/>
      <family val="2"/>
    </font>
    <font>
      <b/>
      <sz val="9"/>
      <name val="Garamond"/>
      <family val="1"/>
    </font>
    <font>
      <b/>
      <u val="single"/>
      <sz val="11"/>
      <name val="Comic Sans MS"/>
      <family val="4"/>
    </font>
    <font>
      <b/>
      <sz val="11"/>
      <name val="Comic Sans MS"/>
      <family val="4"/>
    </font>
    <font>
      <b/>
      <u val="single"/>
      <sz val="13"/>
      <name val="Comic Sans MS"/>
      <family val="4"/>
    </font>
    <font>
      <b/>
      <sz val="10"/>
      <name val="Arial"/>
      <family val="2"/>
    </font>
    <font>
      <b/>
      <sz val="13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14"/>
      <name val="Times New Roman"/>
      <family val="1"/>
    </font>
    <font>
      <u val="single"/>
      <sz val="11"/>
      <name val="Arial"/>
      <family val="2"/>
    </font>
    <font>
      <b/>
      <sz val="28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4"/>
      <color indexed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u val="single"/>
      <sz val="9"/>
      <color indexed="10"/>
      <name val="Arial"/>
      <family val="2"/>
    </font>
    <font>
      <b/>
      <u val="single"/>
      <sz val="9"/>
      <color indexed="8"/>
      <name val="Arial"/>
      <family val="2"/>
    </font>
    <font>
      <b/>
      <sz val="9"/>
      <color indexed="56"/>
      <name val="Arial"/>
      <family val="2"/>
    </font>
    <font>
      <b/>
      <u val="single"/>
      <sz val="8"/>
      <color indexed="10"/>
      <name val="Arial"/>
      <family val="2"/>
    </font>
    <font>
      <b/>
      <i/>
      <u val="single"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tted">
        <color indexed="2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dashed">
        <color indexed="55"/>
      </bottom>
    </border>
    <border>
      <left style="medium"/>
      <right/>
      <top/>
      <bottom style="dashed">
        <color indexed="55"/>
      </bottom>
    </border>
    <border>
      <left/>
      <right/>
      <top/>
      <bottom style="dotted">
        <color indexed="55"/>
      </bottom>
    </border>
    <border>
      <left style="thin"/>
      <right style="thin"/>
      <top style="dashed">
        <color indexed="22"/>
      </top>
      <bottom style="dashed">
        <color indexed="22"/>
      </bottom>
    </border>
    <border>
      <left/>
      <right style="thin"/>
      <top style="dashed">
        <color indexed="22"/>
      </top>
      <bottom style="dashed">
        <color indexed="22"/>
      </bottom>
    </border>
    <border>
      <left style="thin"/>
      <right/>
      <top style="dashed">
        <color indexed="22"/>
      </top>
      <bottom style="dashed">
        <color indexed="22"/>
      </bottom>
    </border>
    <border>
      <left style="thin"/>
      <right style="thin"/>
      <top style="dashed">
        <color indexed="22"/>
      </top>
      <bottom style="thin"/>
    </border>
    <border>
      <left/>
      <right style="thin"/>
      <top style="dashed">
        <color indexed="22"/>
      </top>
      <bottom style="thin"/>
    </border>
    <border>
      <left style="thin"/>
      <right/>
      <top style="dashed">
        <color indexed="22"/>
      </top>
      <bottom style="thin"/>
    </border>
    <border>
      <left style="thin"/>
      <right style="thin"/>
      <top style="thin"/>
      <bottom/>
    </border>
    <border>
      <left style="thin"/>
      <right style="thin"/>
      <top style="dashed">
        <color indexed="22"/>
      </top>
      <bottom/>
    </border>
    <border>
      <left/>
      <right style="thin"/>
      <top style="dashed">
        <color indexed="22"/>
      </top>
      <bottom/>
    </border>
    <border>
      <left style="thin"/>
      <right/>
      <top style="dashed">
        <color indexed="22"/>
      </top>
      <bottom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 style="thin"/>
      <right/>
      <top/>
      <bottom/>
    </border>
    <border>
      <left style="thin"/>
      <right/>
      <top/>
      <bottom style="dashDot">
        <color indexed="55"/>
      </bottom>
    </border>
    <border>
      <left/>
      <right/>
      <top/>
      <bottom style="dashDot">
        <color indexed="55"/>
      </bottom>
    </border>
    <border>
      <left style="thin"/>
      <right/>
      <top style="dashDot">
        <color indexed="55"/>
      </top>
      <bottom style="dashDot">
        <color indexed="55"/>
      </bottom>
    </border>
    <border>
      <left/>
      <right/>
      <top style="dashDot">
        <color indexed="55"/>
      </top>
      <bottom style="dashDot">
        <color indexed="55"/>
      </bottom>
    </border>
    <border>
      <left style="thin"/>
      <right/>
      <top style="dashDotDot">
        <color indexed="55"/>
      </top>
      <bottom style="dashDotDot">
        <color indexed="55"/>
      </bottom>
    </border>
    <border>
      <left/>
      <right/>
      <top style="dashDotDot">
        <color indexed="55"/>
      </top>
      <bottom style="dashDotDot">
        <color indexed="55"/>
      </bottom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ck"/>
      <top style="medium"/>
      <bottom style="thin"/>
    </border>
    <border>
      <left style="medium"/>
      <right style="thin"/>
      <top style="medium"/>
      <bottom>
        <color indexed="63"/>
      </bottom>
    </border>
    <border>
      <left/>
      <right/>
      <top style="medium"/>
      <bottom/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 style="medium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 style="medium"/>
      <right/>
      <top/>
      <bottom/>
    </border>
    <border>
      <left style="thick"/>
      <right style="thick"/>
      <top style="medium"/>
      <bottom style="thin"/>
    </border>
    <border>
      <left style="thick"/>
      <right style="medium"/>
      <top style="medium"/>
      <bottom style="thin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20" borderId="0" applyNumberFormat="0" applyBorder="0" applyAlignment="0" applyProtection="0"/>
    <xf numFmtId="0" fontId="86" fillId="21" borderId="1" applyNumberFormat="0" applyAlignment="0" applyProtection="0"/>
    <xf numFmtId="0" fontId="87" fillId="22" borderId="2" applyNumberFormat="0" applyAlignment="0" applyProtection="0"/>
    <xf numFmtId="0" fontId="88" fillId="0" borderId="3" applyNumberFormat="0" applyFill="0" applyAlignment="0" applyProtection="0"/>
    <xf numFmtId="0" fontId="89" fillId="0" borderId="0" applyNumberFormat="0" applyFill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90" fillId="29" borderId="1" applyNumberFormat="0" applyAlignment="0" applyProtection="0"/>
    <xf numFmtId="0" fontId="91" fillId="0" borderId="0" applyNumberFormat="0" applyFill="0" applyBorder="0" applyAlignment="0" applyProtection="0"/>
    <xf numFmtId="0" fontId="9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94" fillId="21" borderId="5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89" fillId="0" borderId="8" applyNumberFormat="0" applyFill="0" applyAlignment="0" applyProtection="0"/>
    <xf numFmtId="0" fontId="100" fillId="0" borderId="9" applyNumberFormat="0" applyFill="0" applyAlignment="0" applyProtection="0"/>
  </cellStyleXfs>
  <cellXfs count="30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17" fillId="33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166" fontId="0" fillId="33" borderId="13" xfId="0" applyNumberFormat="1" applyFont="1" applyFill="1" applyBorder="1" applyAlignment="1" applyProtection="1">
      <alignment horizontal="center"/>
      <protection locked="0"/>
    </xf>
    <xf numFmtId="166" fontId="37" fillId="33" borderId="14" xfId="0" applyNumberFormat="1" applyFont="1" applyFill="1" applyBorder="1" applyAlignment="1" applyProtection="1">
      <alignment horizontal="center"/>
      <protection locked="0"/>
    </xf>
    <xf numFmtId="171" fontId="39" fillId="33" borderId="14" xfId="0" applyNumberFormat="1" applyFont="1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/>
      <protection locked="0"/>
    </xf>
    <xf numFmtId="0" fontId="30" fillId="33" borderId="0" xfId="0" applyFont="1" applyFill="1" applyAlignment="1" applyProtection="1">
      <alignment/>
      <protection locked="0"/>
    </xf>
    <xf numFmtId="10" fontId="36" fillId="33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38" fillId="33" borderId="0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 horizontal="left" vertical="top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1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37" fillId="33" borderId="0" xfId="0" applyFont="1" applyFill="1" applyBorder="1" applyAlignment="1" applyProtection="1">
      <alignment horizontal="center"/>
      <protection locked="0"/>
    </xf>
    <xf numFmtId="4" fontId="37" fillId="33" borderId="0" xfId="0" applyNumberFormat="1" applyFont="1" applyFill="1" applyBorder="1" applyAlignment="1" applyProtection="1">
      <alignment horizontal="center"/>
      <protection locked="0"/>
    </xf>
    <xf numFmtId="166" fontId="30" fillId="33" borderId="0" xfId="0" applyNumberFormat="1" applyFont="1" applyFill="1" applyBorder="1" applyAlignment="1" applyProtection="1">
      <alignment horizontal="center"/>
      <protection locked="0"/>
    </xf>
    <xf numFmtId="166" fontId="36" fillId="33" borderId="0" xfId="0" applyNumberFormat="1" applyFont="1" applyFill="1" applyBorder="1" applyAlignment="1" applyProtection="1">
      <alignment horizontal="center"/>
      <protection locked="0"/>
    </xf>
    <xf numFmtId="0" fontId="30" fillId="33" borderId="0" xfId="0" applyFont="1" applyFill="1" applyAlignment="1" applyProtection="1">
      <alignment horizontal="center"/>
      <protection locked="0"/>
    </xf>
    <xf numFmtId="166" fontId="29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0" fontId="38" fillId="33" borderId="16" xfId="0" applyFont="1" applyFill="1" applyBorder="1" applyAlignment="1" applyProtection="1">
      <alignment horizontal="center" vertical="center" wrapText="1"/>
      <protection/>
    </xf>
    <xf numFmtId="0" fontId="12" fillId="33" borderId="16" xfId="0" applyFont="1" applyFill="1" applyBorder="1" applyAlignment="1" applyProtection="1">
      <alignment horizontal="center" vertical="center" wrapText="1"/>
      <protection/>
    </xf>
    <xf numFmtId="0" fontId="40" fillId="33" borderId="16" xfId="0" applyFont="1" applyFill="1" applyBorder="1" applyAlignment="1" applyProtection="1">
      <alignment horizontal="center" vertical="center" wrapText="1"/>
      <protection/>
    </xf>
    <xf numFmtId="0" fontId="0" fillId="33" borderId="16" xfId="0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horizontal="center" vertical="center" wrapText="1"/>
      <protection/>
    </xf>
    <xf numFmtId="0" fontId="32" fillId="33" borderId="16" xfId="0" applyFont="1" applyFill="1" applyBorder="1" applyAlignment="1" applyProtection="1">
      <alignment horizontal="center" vertical="center" wrapText="1"/>
      <protection/>
    </xf>
    <xf numFmtId="166" fontId="29" fillId="33" borderId="11" xfId="0" applyNumberFormat="1" applyFont="1" applyFill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 horizontal="center" wrapText="1"/>
      <protection/>
    </xf>
    <xf numFmtId="166" fontId="0" fillId="33" borderId="18" xfId="0" applyNumberFormat="1" applyFont="1" applyFill="1" applyBorder="1" applyAlignment="1" applyProtection="1">
      <alignment horizontal="left" vertical="center"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0" fillId="33" borderId="20" xfId="0" applyFont="1" applyFill="1" applyBorder="1" applyAlignment="1" applyProtection="1">
      <alignment/>
      <protection locked="0"/>
    </xf>
    <xf numFmtId="0" fontId="30" fillId="33" borderId="21" xfId="0" applyFont="1" applyFill="1" applyBorder="1" applyAlignment="1" applyProtection="1">
      <alignment/>
      <protection locked="0"/>
    </xf>
    <xf numFmtId="0" fontId="30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left" vertical="top"/>
      <protection locked="0"/>
    </xf>
    <xf numFmtId="170" fontId="0" fillId="35" borderId="11" xfId="51" applyNumberFormat="1" applyFont="1" applyFill="1" applyBorder="1" applyAlignment="1" applyProtection="1">
      <alignment horizontal="center"/>
      <protection locked="0"/>
    </xf>
    <xf numFmtId="0" fontId="30" fillId="33" borderId="0" xfId="0" applyFont="1" applyFill="1" applyAlignment="1" applyProtection="1">
      <alignment horizontal="right"/>
      <protection/>
    </xf>
    <xf numFmtId="0" fontId="43" fillId="33" borderId="21" xfId="0" applyFont="1" applyFill="1" applyBorder="1" applyAlignment="1" applyProtection="1">
      <alignment horizontal="left"/>
      <protection locked="0"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0" fontId="14" fillId="33" borderId="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Border="1" applyAlignment="1" applyProtection="1">
      <alignment horizontal="right"/>
      <protection/>
    </xf>
    <xf numFmtId="0" fontId="6" fillId="33" borderId="0" xfId="0" applyFont="1" applyFill="1" applyBorder="1" applyAlignment="1" applyProtection="1">
      <alignment/>
      <protection/>
    </xf>
    <xf numFmtId="0" fontId="15" fillId="33" borderId="0" xfId="0" applyFont="1" applyFill="1" applyBorder="1" applyAlignment="1" applyProtection="1">
      <alignment horizontal="left"/>
      <protection/>
    </xf>
    <xf numFmtId="0" fontId="18" fillId="33" borderId="0" xfId="0" applyFont="1" applyFill="1" applyBorder="1" applyAlignment="1" applyProtection="1">
      <alignment horizontal="right" vertical="center"/>
      <protection/>
    </xf>
    <xf numFmtId="0" fontId="19" fillId="33" borderId="0" xfId="0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/>
      <protection/>
    </xf>
    <xf numFmtId="0" fontId="7" fillId="33" borderId="22" xfId="0" applyFont="1" applyFill="1" applyBorder="1" applyAlignment="1" applyProtection="1">
      <alignment horizontal="center" vertical="center"/>
      <protection/>
    </xf>
    <xf numFmtId="1" fontId="7" fillId="33" borderId="23" xfId="0" applyNumberFormat="1" applyFont="1" applyFill="1" applyBorder="1" applyAlignment="1" applyProtection="1">
      <alignment horizontal="center" vertical="center"/>
      <protection/>
    </xf>
    <xf numFmtId="0" fontId="7" fillId="33" borderId="24" xfId="0" applyFont="1" applyFill="1" applyBorder="1" applyAlignment="1" applyProtection="1">
      <alignment horizontal="left" vertical="center"/>
      <protection/>
    </xf>
    <xf numFmtId="0" fontId="7" fillId="33" borderId="25" xfId="0" applyFont="1" applyFill="1" applyBorder="1" applyAlignment="1" applyProtection="1">
      <alignment horizontal="center" vertical="center"/>
      <protection/>
    </xf>
    <xf numFmtId="1" fontId="7" fillId="33" borderId="26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2" fillId="33" borderId="0" xfId="0" applyFont="1" applyFill="1" applyBorder="1" applyAlignment="1" applyProtection="1">
      <alignment horizontal="left" vertical="top"/>
      <protection locked="0"/>
    </xf>
    <xf numFmtId="0" fontId="7" fillId="33" borderId="28" xfId="0" applyFont="1" applyFill="1" applyBorder="1" applyAlignment="1" applyProtection="1">
      <alignment vertical="center"/>
      <protection locked="0"/>
    </xf>
    <xf numFmtId="0" fontId="7" fillId="33" borderId="28" xfId="0" applyFont="1" applyFill="1" applyBorder="1" applyAlignment="1" applyProtection="1">
      <alignment/>
      <protection locked="0"/>
    </xf>
    <xf numFmtId="0" fontId="7" fillId="33" borderId="22" xfId="0" applyFont="1" applyFill="1" applyBorder="1" applyAlignment="1" applyProtection="1">
      <alignment/>
      <protection locked="0"/>
    </xf>
    <xf numFmtId="0" fontId="7" fillId="33" borderId="25" xfId="0" applyFont="1" applyFill="1" applyBorder="1" applyAlignment="1" applyProtection="1">
      <alignment/>
      <protection locked="0"/>
    </xf>
    <xf numFmtId="0" fontId="7" fillId="33" borderId="29" xfId="0" applyFont="1" applyFill="1" applyBorder="1" applyAlignment="1" applyProtection="1">
      <alignment horizontal="center" vertical="center"/>
      <protection/>
    </xf>
    <xf numFmtId="1" fontId="7" fillId="33" borderId="30" xfId="0" applyNumberFormat="1" applyFont="1" applyFill="1" applyBorder="1" applyAlignment="1" applyProtection="1">
      <alignment horizontal="center" vertical="center"/>
      <protection/>
    </xf>
    <xf numFmtId="0" fontId="7" fillId="33" borderId="31" xfId="0" applyFont="1" applyFill="1" applyBorder="1" applyAlignment="1" applyProtection="1">
      <alignment horizontal="left" vertical="center"/>
      <protection/>
    </xf>
    <xf numFmtId="0" fontId="7" fillId="33" borderId="30" xfId="0" applyFont="1" applyFill="1" applyBorder="1" applyAlignment="1" applyProtection="1">
      <alignment vertical="center"/>
      <protection locked="0"/>
    </xf>
    <xf numFmtId="0" fontId="7" fillId="33" borderId="29" xfId="0" applyFont="1" applyFill="1" applyBorder="1" applyAlignment="1" applyProtection="1">
      <alignment/>
      <protection locked="0"/>
    </xf>
    <xf numFmtId="166" fontId="0" fillId="33" borderId="32" xfId="0" applyNumberFormat="1" applyFont="1" applyFill="1" applyBorder="1" applyAlignment="1" applyProtection="1">
      <alignment horizontal="center"/>
      <protection locked="0"/>
    </xf>
    <xf numFmtId="0" fontId="45" fillId="33" borderId="16" xfId="0" applyFont="1" applyFill="1" applyBorder="1" applyAlignment="1" applyProtection="1">
      <alignment horizontal="center" vertical="center" wrapText="1"/>
      <protection/>
    </xf>
    <xf numFmtId="2" fontId="41" fillId="33" borderId="33" xfId="0" applyNumberFormat="1" applyFont="1" applyFill="1" applyBorder="1" applyAlignment="1" applyProtection="1">
      <alignment horizontal="center"/>
      <protection locked="0"/>
    </xf>
    <xf numFmtId="14" fontId="41" fillId="33" borderId="0" xfId="0" applyNumberFormat="1" applyFont="1" applyFill="1" applyBorder="1" applyAlignment="1" applyProtection="1">
      <alignment horizontal="center"/>
      <protection locked="0"/>
    </xf>
    <xf numFmtId="171" fontId="39" fillId="33" borderId="34" xfId="0" applyNumberFormat="1" applyFont="1" applyFill="1" applyBorder="1" applyAlignment="1" applyProtection="1">
      <alignment horizontal="center"/>
      <protection locked="0"/>
    </xf>
    <xf numFmtId="44" fontId="30" fillId="33" borderId="0" xfId="49" applyFont="1" applyFill="1" applyAlignment="1" applyProtection="1">
      <alignment/>
      <protection locked="0"/>
    </xf>
    <xf numFmtId="44" fontId="38" fillId="33" borderId="16" xfId="49" applyFont="1" applyFill="1" applyBorder="1" applyAlignment="1" applyProtection="1">
      <alignment horizontal="center" vertical="center" wrapText="1"/>
      <protection/>
    </xf>
    <xf numFmtId="44" fontId="30" fillId="33" borderId="0" xfId="49" applyFont="1" applyFill="1" applyBorder="1" applyAlignment="1" applyProtection="1">
      <alignment horizontal="center"/>
      <protection locked="0"/>
    </xf>
    <xf numFmtId="44" fontId="30" fillId="33" borderId="0" xfId="49" applyFont="1" applyFill="1" applyAlignment="1" applyProtection="1">
      <alignment horizontal="center"/>
      <protection locked="0"/>
    </xf>
    <xf numFmtId="44" fontId="0" fillId="0" borderId="0" xfId="49" applyFont="1" applyAlignment="1">
      <alignment/>
    </xf>
    <xf numFmtId="171" fontId="39" fillId="33" borderId="35" xfId="0" applyNumberFormat="1" applyFont="1" applyFill="1" applyBorder="1" applyAlignment="1" applyProtection="1">
      <alignment horizontal="center" vertical="center"/>
      <protection locked="0"/>
    </xf>
    <xf numFmtId="166" fontId="0" fillId="33" borderId="36" xfId="0" applyNumberFormat="1" applyFont="1" applyFill="1" applyBorder="1" applyAlignment="1" applyProtection="1">
      <alignment horizontal="center" vertical="center"/>
      <protection locked="0"/>
    </xf>
    <xf numFmtId="166" fontId="37" fillId="33" borderId="35" xfId="0" applyNumberFormat="1" applyFont="1" applyFill="1" applyBorder="1" applyAlignment="1" applyProtection="1">
      <alignment horizontal="center" vertical="center"/>
      <protection locked="0"/>
    </xf>
    <xf numFmtId="166" fontId="0" fillId="33" borderId="37" xfId="0" applyNumberFormat="1" applyFont="1" applyFill="1" applyBorder="1" applyAlignment="1" applyProtection="1">
      <alignment horizontal="center" vertical="center"/>
      <protection locked="0"/>
    </xf>
    <xf numFmtId="171" fontId="39" fillId="33" borderId="14" xfId="0" applyNumberFormat="1" applyFont="1" applyFill="1" applyBorder="1" applyAlignment="1" applyProtection="1">
      <alignment horizontal="center" vertical="center"/>
      <protection locked="0"/>
    </xf>
    <xf numFmtId="166" fontId="0" fillId="33" borderId="32" xfId="0" applyNumberFormat="1" applyFont="1" applyFill="1" applyBorder="1" applyAlignment="1" applyProtection="1">
      <alignment horizontal="center" vertical="center"/>
      <protection locked="0"/>
    </xf>
    <xf numFmtId="166" fontId="37" fillId="33" borderId="14" xfId="0" applyNumberFormat="1" applyFont="1" applyFill="1" applyBorder="1" applyAlignment="1" applyProtection="1">
      <alignment horizontal="center" vertical="center"/>
      <protection locked="0"/>
    </xf>
    <xf numFmtId="166" fontId="0" fillId="33" borderId="13" xfId="0" applyNumberFormat="1" applyFont="1" applyFill="1" applyBorder="1" applyAlignment="1" applyProtection="1">
      <alignment horizontal="center" vertical="center"/>
      <protection locked="0"/>
    </xf>
    <xf numFmtId="164" fontId="42" fillId="33" borderId="0" xfId="52" applyNumberFormat="1" applyFont="1" applyFill="1" applyBorder="1" applyAlignment="1" applyProtection="1">
      <alignment horizontal="left"/>
      <protection locked="0"/>
    </xf>
    <xf numFmtId="0" fontId="0" fillId="33" borderId="0" xfId="54" applyFill="1" applyProtection="1">
      <alignment/>
      <protection locked="0"/>
    </xf>
    <xf numFmtId="0" fontId="0" fillId="0" borderId="0" xfId="54" applyProtection="1">
      <alignment/>
      <protection locked="0"/>
    </xf>
    <xf numFmtId="0" fontId="0" fillId="0" borderId="0" xfId="54" applyAlignment="1" applyProtection="1">
      <alignment/>
      <protection locked="0"/>
    </xf>
    <xf numFmtId="164" fontId="32" fillId="33" borderId="38" xfId="52" applyNumberFormat="1" applyFont="1" applyFill="1" applyBorder="1" applyAlignment="1" applyProtection="1">
      <alignment horizontal="center"/>
      <protection locked="0"/>
    </xf>
    <xf numFmtId="0" fontId="11" fillId="33" borderId="0" xfId="54" applyFont="1" applyFill="1" applyBorder="1" applyAlignment="1" applyProtection="1">
      <alignment horizontal="center"/>
      <protection locked="0"/>
    </xf>
    <xf numFmtId="0" fontId="11" fillId="33" borderId="0" xfId="54" applyFont="1" applyFill="1" applyBorder="1" applyAlignment="1" applyProtection="1">
      <alignment horizontal="left"/>
      <protection locked="0"/>
    </xf>
    <xf numFmtId="0" fontId="11" fillId="0" borderId="0" xfId="54" applyFont="1" applyFill="1" applyBorder="1" applyAlignment="1" applyProtection="1">
      <alignment horizontal="left"/>
      <protection locked="0"/>
    </xf>
    <xf numFmtId="0" fontId="0" fillId="33" borderId="0" xfId="54" applyFill="1" applyAlignment="1" applyProtection="1">
      <alignment horizontal="center"/>
      <protection locked="0"/>
    </xf>
    <xf numFmtId="0" fontId="0" fillId="33" borderId="0" xfId="54" applyFill="1" applyBorder="1" applyAlignment="1" applyProtection="1">
      <alignment horizontal="center"/>
      <protection locked="0"/>
    </xf>
    <xf numFmtId="0" fontId="0" fillId="33" borderId="0" xfId="54" applyFill="1" applyBorder="1" applyAlignment="1" applyProtection="1">
      <alignment/>
      <protection locked="0"/>
    </xf>
    <xf numFmtId="166" fontId="11" fillId="33" borderId="0" xfId="52" applyNumberFormat="1" applyFont="1" applyFill="1" applyBorder="1" applyAlignment="1" applyProtection="1">
      <alignment horizontal="left" vertical="top"/>
      <protection locked="0"/>
    </xf>
    <xf numFmtId="0" fontId="0" fillId="33" borderId="0" xfId="54" applyFill="1" applyBorder="1" applyAlignment="1" applyProtection="1">
      <alignment horizontal="right"/>
      <protection locked="0"/>
    </xf>
    <xf numFmtId="0" fontId="11" fillId="33" borderId="39" xfId="52" applyNumberFormat="1" applyFont="1" applyFill="1" applyBorder="1" applyAlignment="1" applyProtection="1">
      <alignment horizontal="left" vertical="center"/>
      <protection locked="0"/>
    </xf>
    <xf numFmtId="0" fontId="11" fillId="33" borderId="0" xfId="52" applyNumberFormat="1" applyFont="1" applyFill="1" applyBorder="1" applyAlignment="1" applyProtection="1">
      <alignment horizontal="left" vertical="center"/>
      <protection locked="0"/>
    </xf>
    <xf numFmtId="0" fontId="11" fillId="33" borderId="40" xfId="52" applyNumberFormat="1" applyFont="1" applyFill="1" applyBorder="1" applyAlignment="1" applyProtection="1">
      <alignment horizontal="left" vertical="center"/>
      <protection locked="0"/>
    </xf>
    <xf numFmtId="0" fontId="11" fillId="33" borderId="41" xfId="52" applyNumberFormat="1" applyFont="1" applyFill="1" applyBorder="1" applyAlignment="1" applyProtection="1">
      <alignment horizontal="left" vertical="center"/>
      <protection locked="0"/>
    </xf>
    <xf numFmtId="0" fontId="11" fillId="33" borderId="0" xfId="54" applyNumberFormat="1" applyFont="1" applyFill="1" applyAlignment="1" applyProtection="1">
      <alignment vertical="center"/>
      <protection locked="0"/>
    </xf>
    <xf numFmtId="0" fontId="11" fillId="33" borderId="42" xfId="52" applyNumberFormat="1" applyFont="1" applyFill="1" applyBorder="1" applyAlignment="1" applyProtection="1">
      <alignment horizontal="left" vertical="center"/>
      <protection locked="0"/>
    </xf>
    <xf numFmtId="0" fontId="11" fillId="33" borderId="43" xfId="52" applyNumberFormat="1" applyFont="1" applyFill="1" applyBorder="1" applyAlignment="1" applyProtection="1">
      <alignment horizontal="left" vertical="center"/>
      <protection locked="0"/>
    </xf>
    <xf numFmtId="0" fontId="11" fillId="33" borderId="44" xfId="52" applyNumberFormat="1" applyFont="1" applyFill="1" applyBorder="1" applyAlignment="1" applyProtection="1">
      <alignment horizontal="left" vertical="center"/>
      <protection locked="0"/>
    </xf>
    <xf numFmtId="0" fontId="29" fillId="33" borderId="45" xfId="54" applyNumberFormat="1" applyFont="1" applyFill="1" applyBorder="1" applyAlignment="1" applyProtection="1">
      <alignment vertical="center"/>
      <protection locked="0"/>
    </xf>
    <xf numFmtId="0" fontId="0" fillId="33" borderId="0" xfId="52" applyNumberFormat="1" applyFont="1" applyFill="1" applyBorder="1" applyAlignment="1" applyProtection="1">
      <alignment vertical="center"/>
      <protection locked="0"/>
    </xf>
    <xf numFmtId="0" fontId="20" fillId="33" borderId="0" xfId="54" applyFont="1" applyFill="1" applyBorder="1" applyAlignment="1" applyProtection="1">
      <alignment horizontal="left" vertical="top"/>
      <protection locked="0"/>
    </xf>
    <xf numFmtId="0" fontId="0" fillId="33" borderId="0" xfId="54" applyFill="1" applyBorder="1" applyAlignment="1" applyProtection="1">
      <alignment horizontal="left" vertical="top"/>
      <protection locked="0"/>
    </xf>
    <xf numFmtId="166" fontId="0" fillId="33" borderId="0" xfId="54" applyNumberFormat="1" applyFill="1" applyBorder="1" applyAlignment="1" applyProtection="1">
      <alignment horizontal="right"/>
      <protection locked="0"/>
    </xf>
    <xf numFmtId="0" fontId="0" fillId="0" borderId="0" xfId="54" applyBorder="1" applyAlignment="1" applyProtection="1">
      <alignment horizontal="left" vertical="top"/>
      <protection locked="0"/>
    </xf>
    <xf numFmtId="0" fontId="0" fillId="0" borderId="0" xfId="54" applyAlignment="1" applyProtection="1">
      <alignment horizontal="center"/>
      <protection locked="0"/>
    </xf>
    <xf numFmtId="164" fontId="0" fillId="0" borderId="0" xfId="52" applyNumberFormat="1" applyFont="1" applyAlignment="1" applyProtection="1">
      <alignment/>
      <protection locked="0"/>
    </xf>
    <xf numFmtId="171" fontId="39" fillId="33" borderId="35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14" xfId="0" applyFont="1" applyFill="1" applyBorder="1" applyAlignment="1" applyProtection="1">
      <alignment horizontal="center" vertical="center" wrapText="1"/>
      <protection locked="0"/>
    </xf>
    <xf numFmtId="171" fontId="39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14" xfId="0" applyFont="1" applyFill="1" applyBorder="1" applyAlignment="1" applyProtection="1">
      <alignment horizontal="center" wrapText="1"/>
      <protection locked="0"/>
    </xf>
    <xf numFmtId="171" fontId="39" fillId="33" borderId="14" xfId="0" applyNumberFormat="1" applyFont="1" applyFill="1" applyBorder="1" applyAlignment="1" applyProtection="1">
      <alignment horizontal="center" wrapText="1"/>
      <protection locked="0"/>
    </xf>
    <xf numFmtId="0" fontId="12" fillId="33" borderId="34" xfId="0" applyFont="1" applyFill="1" applyBorder="1" applyAlignment="1" applyProtection="1">
      <alignment horizontal="center" wrapText="1"/>
      <protection locked="0"/>
    </xf>
    <xf numFmtId="171" fontId="39" fillId="33" borderId="34" xfId="0" applyNumberFormat="1" applyFont="1" applyFill="1" applyBorder="1" applyAlignment="1" applyProtection="1">
      <alignment horizontal="center" wrapText="1"/>
      <protection locked="0"/>
    </xf>
    <xf numFmtId="44" fontId="0" fillId="33" borderId="46" xfId="49" applyFont="1" applyFill="1" applyBorder="1" applyAlignment="1" applyProtection="1">
      <alignment horizontal="center" vertical="center" wrapText="1"/>
      <protection locked="0"/>
    </xf>
    <xf numFmtId="44" fontId="0" fillId="33" borderId="47" xfId="49" applyFont="1" applyFill="1" applyBorder="1" applyAlignment="1" applyProtection="1">
      <alignment horizontal="center" vertical="center" wrapText="1"/>
      <protection locked="0"/>
    </xf>
    <xf numFmtId="1" fontId="0" fillId="33" borderId="48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49" xfId="0" applyNumberFormat="1" applyFont="1" applyFill="1" applyBorder="1" applyAlignment="1" applyProtection="1">
      <alignment horizontal="center" vertical="center" wrapText="1"/>
      <protection locked="0"/>
    </xf>
    <xf numFmtId="1" fontId="0" fillId="33" borderId="5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51" xfId="0" applyFont="1" applyFill="1" applyBorder="1" applyAlignment="1" applyProtection="1">
      <alignment horizontal="left" vertical="center" wrapText="1"/>
      <protection/>
    </xf>
    <xf numFmtId="0" fontId="7" fillId="33" borderId="52" xfId="0" applyFont="1" applyFill="1" applyBorder="1" applyAlignment="1" applyProtection="1">
      <alignment horizontal="left" vertical="center" wrapText="1"/>
      <protection/>
    </xf>
    <xf numFmtId="0" fontId="7" fillId="33" borderId="53" xfId="0" applyFont="1" applyFill="1" applyBorder="1" applyAlignment="1" applyProtection="1">
      <alignment horizontal="left" vertical="center" wrapText="1"/>
      <protection/>
    </xf>
    <xf numFmtId="0" fontId="38" fillId="33" borderId="54" xfId="0" applyFont="1" applyFill="1" applyBorder="1" applyAlignment="1" applyProtection="1">
      <alignment horizontal="center" wrapText="1"/>
      <protection locked="0"/>
    </xf>
    <xf numFmtId="0" fontId="38" fillId="33" borderId="55" xfId="0" applyFont="1" applyFill="1" applyBorder="1" applyAlignment="1" applyProtection="1">
      <alignment horizontal="center" wrapText="1"/>
      <protection locked="0"/>
    </xf>
    <xf numFmtId="0" fontId="12" fillId="33" borderId="35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right"/>
      <protection/>
    </xf>
    <xf numFmtId="164" fontId="32" fillId="33" borderId="16" xfId="52" applyNumberFormat="1" applyFont="1" applyFill="1" applyBorder="1" applyAlignment="1" applyProtection="1">
      <alignment horizontal="center" wrapText="1"/>
      <protection locked="0"/>
    </xf>
    <xf numFmtId="164" fontId="32" fillId="33" borderId="18" xfId="52" applyNumberFormat="1" applyFont="1" applyFill="1" applyBorder="1" applyAlignment="1" applyProtection="1">
      <alignment horizontal="center"/>
      <protection locked="0"/>
    </xf>
    <xf numFmtId="169" fontId="12" fillId="0" borderId="35" xfId="52" applyNumberFormat="1" applyFont="1" applyFill="1" applyBorder="1" applyAlignment="1" applyProtection="1">
      <alignment horizontal="center"/>
      <protection locked="0"/>
    </xf>
    <xf numFmtId="169" fontId="12" fillId="0" borderId="14" xfId="52" applyNumberFormat="1" applyFont="1" applyFill="1" applyBorder="1" applyAlignment="1" applyProtection="1">
      <alignment horizontal="center"/>
      <protection locked="0"/>
    </xf>
    <xf numFmtId="169" fontId="30" fillId="0" borderId="14" xfId="52" applyNumberFormat="1" applyFont="1" applyFill="1" applyBorder="1" applyAlignment="1" applyProtection="1">
      <alignment horizontal="center"/>
      <protection locked="0"/>
    </xf>
    <xf numFmtId="169" fontId="12" fillId="0" borderId="13" xfId="52" applyNumberFormat="1" applyFont="1" applyFill="1" applyBorder="1" applyAlignment="1" applyProtection="1">
      <alignment horizontal="center"/>
      <protection locked="0"/>
    </xf>
    <xf numFmtId="169" fontId="12" fillId="0" borderId="34" xfId="52" applyNumberFormat="1" applyFont="1" applyFill="1" applyBorder="1" applyAlignment="1" applyProtection="1">
      <alignment horizontal="center"/>
      <protection locked="0"/>
    </xf>
    <xf numFmtId="169" fontId="12" fillId="0" borderId="56" xfId="52" applyNumberFormat="1" applyFont="1" applyFill="1" applyBorder="1" applyAlignment="1" applyProtection="1">
      <alignment horizontal="center"/>
      <protection locked="0"/>
    </xf>
    <xf numFmtId="0" fontId="34" fillId="33" borderId="44" xfId="52" applyNumberFormat="1" applyFont="1" applyFill="1" applyBorder="1" applyAlignment="1" applyProtection="1">
      <alignment horizontal="left" vertical="center"/>
      <protection locked="0"/>
    </xf>
    <xf numFmtId="0" fontId="0" fillId="33" borderId="57" xfId="0" applyFont="1" applyFill="1" applyBorder="1" applyAlignment="1" applyProtection="1">
      <alignment horizontal="center" vertical="center" wrapText="1"/>
      <protection locked="0"/>
    </xf>
    <xf numFmtId="0" fontId="0" fillId="33" borderId="54" xfId="0" applyFont="1" applyFill="1" applyBorder="1" applyAlignment="1" applyProtection="1">
      <alignment horizontal="center" vertical="center" wrapText="1"/>
      <protection locked="0"/>
    </xf>
    <xf numFmtId="169" fontId="0" fillId="36" borderId="58" xfId="54" applyNumberFormat="1" applyFill="1" applyBorder="1" applyAlignment="1" applyProtection="1">
      <alignment vertical="center"/>
      <protection locked="0"/>
    </xf>
    <xf numFmtId="169" fontId="12" fillId="0" borderId="32" xfId="52" applyNumberFormat="1" applyFont="1" applyFill="1" applyBorder="1" applyAlignment="1" applyProtection="1">
      <alignment horizontal="center"/>
      <protection locked="0"/>
    </xf>
    <xf numFmtId="169" fontId="12" fillId="0" borderId="59" xfId="52" applyNumberFormat="1" applyFont="1" applyFill="1" applyBorder="1" applyAlignment="1" applyProtection="1">
      <alignment horizontal="center"/>
      <protection locked="0"/>
    </xf>
    <xf numFmtId="44" fontId="0" fillId="33" borderId="60" xfId="49" applyFont="1" applyFill="1" applyBorder="1" applyAlignment="1" applyProtection="1">
      <alignment horizontal="center" vertical="center" wrapText="1"/>
      <protection locked="0"/>
    </xf>
    <xf numFmtId="168" fontId="0" fillId="33" borderId="61" xfId="0" applyNumberFormat="1" applyFont="1" applyFill="1" applyBorder="1" applyAlignment="1" applyProtection="1">
      <alignment/>
      <protection locked="0"/>
    </xf>
    <xf numFmtId="0" fontId="0" fillId="33" borderId="55" xfId="0" applyFont="1" applyFill="1" applyBorder="1" applyAlignment="1" applyProtection="1">
      <alignment horizontal="center" vertical="center" wrapText="1"/>
      <protection locked="0"/>
    </xf>
    <xf numFmtId="0" fontId="38" fillId="33" borderId="57" xfId="0" applyFont="1" applyFill="1" applyBorder="1" applyAlignment="1" applyProtection="1">
      <alignment horizontal="center" vertical="center" wrapText="1"/>
      <protection locked="0"/>
    </xf>
    <xf numFmtId="0" fontId="38" fillId="33" borderId="54" xfId="0" applyFont="1" applyFill="1" applyBorder="1" applyAlignment="1" applyProtection="1">
      <alignment horizontal="center" vertical="center" wrapText="1"/>
      <protection locked="0"/>
    </xf>
    <xf numFmtId="169" fontId="12" fillId="0" borderId="14" xfId="52" applyNumberFormat="1" applyFont="1" applyFill="1" applyBorder="1" applyAlignment="1" applyProtection="1">
      <alignment horizontal="center" vertical="center"/>
      <protection locked="0"/>
    </xf>
    <xf numFmtId="169" fontId="30" fillId="0" borderId="14" xfId="52" applyNumberFormat="1" applyFont="1" applyFill="1" applyBorder="1" applyAlignment="1" applyProtection="1">
      <alignment horizontal="left"/>
      <protection locked="0"/>
    </xf>
    <xf numFmtId="1" fontId="38" fillId="0" borderId="14" xfId="52" applyNumberFormat="1" applyFont="1" applyFill="1" applyBorder="1" applyAlignment="1" applyProtection="1">
      <alignment horizontal="center"/>
      <protection locked="0"/>
    </xf>
    <xf numFmtId="0" fontId="47" fillId="0" borderId="32" xfId="54" applyFont="1" applyBorder="1" applyAlignment="1" applyProtection="1">
      <alignment horizontal="center" vertical="center"/>
      <protection locked="0"/>
    </xf>
    <xf numFmtId="0" fontId="47" fillId="0" borderId="62" xfId="54" applyFont="1" applyBorder="1" applyAlignment="1" applyProtection="1">
      <alignment horizontal="center" vertical="center"/>
      <protection locked="0"/>
    </xf>
    <xf numFmtId="0" fontId="47" fillId="0" borderId="59" xfId="54" applyFont="1" applyBorder="1" applyAlignment="1" applyProtection="1">
      <alignment horizontal="center" vertical="center"/>
      <protection locked="0"/>
    </xf>
    <xf numFmtId="1" fontId="38" fillId="0" borderId="34" xfId="52" applyNumberFormat="1" applyFont="1" applyFill="1" applyBorder="1" applyAlignment="1" applyProtection="1">
      <alignment horizontal="center"/>
      <protection locked="0"/>
    </xf>
    <xf numFmtId="169" fontId="30" fillId="0" borderId="34" xfId="52" applyNumberFormat="1" applyFont="1" applyFill="1" applyBorder="1" applyAlignment="1" applyProtection="1">
      <alignment horizontal="left"/>
      <protection locked="0"/>
    </xf>
    <xf numFmtId="169" fontId="29" fillId="0" borderId="14" xfId="52" applyNumberFormat="1" applyFont="1" applyFill="1" applyBorder="1" applyAlignment="1" applyProtection="1">
      <alignment horizontal="center"/>
      <protection locked="0"/>
    </xf>
    <xf numFmtId="166" fontId="11" fillId="33" borderId="0" xfId="52" applyNumberFormat="1" applyFont="1" applyFill="1" applyBorder="1" applyAlignment="1" applyProtection="1">
      <alignment horizontal="right" vertical="center"/>
      <protection locked="0"/>
    </xf>
    <xf numFmtId="0" fontId="0" fillId="0" borderId="63" xfId="54" applyFont="1" applyBorder="1" applyAlignment="1" applyProtection="1">
      <alignment vertical="center" wrapText="1"/>
      <protection locked="0"/>
    </xf>
    <xf numFmtId="0" fontId="33" fillId="0" borderId="47" xfId="54" applyFont="1" applyBorder="1" applyAlignment="1" applyProtection="1">
      <alignment horizontal="center" vertical="center"/>
      <protection locked="0"/>
    </xf>
    <xf numFmtId="0" fontId="33" fillId="0" borderId="52" xfId="54" applyFont="1" applyBorder="1" applyAlignment="1" applyProtection="1">
      <alignment horizontal="center" vertical="center"/>
      <protection locked="0"/>
    </xf>
    <xf numFmtId="0" fontId="0" fillId="0" borderId="52" xfId="54" applyFont="1" applyBorder="1" applyAlignment="1" applyProtection="1">
      <alignment vertical="center" wrapText="1"/>
      <protection locked="0"/>
    </xf>
    <xf numFmtId="0" fontId="33" fillId="0" borderId="60" xfId="54" applyFont="1" applyBorder="1" applyAlignment="1" applyProtection="1">
      <alignment horizontal="center" vertical="center"/>
      <protection locked="0"/>
    </xf>
    <xf numFmtId="169" fontId="30" fillId="0" borderId="32" xfId="52" applyNumberFormat="1" applyFont="1" applyFill="1" applyBorder="1" applyAlignment="1" applyProtection="1">
      <alignment horizontal="center"/>
      <protection locked="0"/>
    </xf>
    <xf numFmtId="169" fontId="30" fillId="0" borderId="13" xfId="52" applyNumberFormat="1" applyFont="1" applyFill="1" applyBorder="1" applyAlignment="1" applyProtection="1">
      <alignment horizontal="center"/>
      <protection locked="0"/>
    </xf>
    <xf numFmtId="44" fontId="30" fillId="0" borderId="32" xfId="49" applyFont="1" applyFill="1" applyBorder="1" applyAlignment="1" applyProtection="1">
      <alignment/>
      <protection locked="0"/>
    </xf>
    <xf numFmtId="44" fontId="30" fillId="0" borderId="32" xfId="49" applyFont="1" applyFill="1" applyBorder="1" applyAlignment="1" applyProtection="1">
      <alignment horizontal="center"/>
      <protection locked="0"/>
    </xf>
    <xf numFmtId="169" fontId="30" fillId="0" borderId="59" xfId="52" applyNumberFormat="1" applyFont="1" applyFill="1" applyBorder="1" applyAlignment="1" applyProtection="1">
      <alignment horizontal="center"/>
      <protection locked="0"/>
    </xf>
    <xf numFmtId="169" fontId="30" fillId="0" borderId="56" xfId="52" applyNumberFormat="1" applyFont="1" applyFill="1" applyBorder="1" applyAlignment="1" applyProtection="1">
      <alignment horizontal="center"/>
      <protection locked="0"/>
    </xf>
    <xf numFmtId="0" fontId="0" fillId="33" borderId="64" xfId="0" applyFont="1" applyFill="1" applyBorder="1" applyAlignment="1" applyProtection="1">
      <alignment horizontal="center" vertical="center" wrapText="1"/>
      <protection locked="0"/>
    </xf>
    <xf numFmtId="1" fontId="0" fillId="33" borderId="65" xfId="0" applyNumberFormat="1" applyFont="1" applyFill="1" applyBorder="1" applyAlignment="1" applyProtection="1">
      <alignment horizontal="center" vertical="center" wrapText="1"/>
      <protection locked="0"/>
    </xf>
    <xf numFmtId="0" fontId="12" fillId="33" borderId="28" xfId="0" applyFont="1" applyFill="1" applyBorder="1" applyAlignment="1" applyProtection="1">
      <alignment horizontal="center" wrapText="1"/>
      <protection locked="0"/>
    </xf>
    <xf numFmtId="171" fontId="39" fillId="33" borderId="28" xfId="0" applyNumberFormat="1" applyFont="1" applyFill="1" applyBorder="1" applyAlignment="1" applyProtection="1">
      <alignment horizontal="center" wrapText="1"/>
      <protection locked="0"/>
    </xf>
    <xf numFmtId="171" fontId="39" fillId="33" borderId="28" xfId="0" applyNumberFormat="1" applyFont="1" applyFill="1" applyBorder="1" applyAlignment="1" applyProtection="1">
      <alignment horizontal="center"/>
      <protection locked="0"/>
    </xf>
    <xf numFmtId="44" fontId="0" fillId="33" borderId="66" xfId="49" applyFont="1" applyFill="1" applyBorder="1" applyAlignment="1" applyProtection="1">
      <alignment horizontal="center" vertical="center" wrapText="1"/>
      <protection locked="0"/>
    </xf>
    <xf numFmtId="44" fontId="0" fillId="0" borderId="19" xfId="49" applyFont="1" applyBorder="1" applyAlignment="1" applyProtection="1">
      <alignment vertical="center"/>
      <protection locked="0"/>
    </xf>
    <xf numFmtId="169" fontId="30" fillId="0" borderId="64" xfId="52" applyNumberFormat="1" applyFont="1" applyFill="1" applyBorder="1" applyAlignment="1" applyProtection="1">
      <alignment vertical="center"/>
      <protection locked="0"/>
    </xf>
    <xf numFmtId="169" fontId="30" fillId="0" borderId="67" xfId="52" applyNumberFormat="1" applyFont="1" applyFill="1" applyBorder="1" applyAlignment="1" applyProtection="1">
      <alignment vertical="center"/>
      <protection locked="0"/>
    </xf>
    <xf numFmtId="169" fontId="0" fillId="36" borderId="64" xfId="54" applyNumberFormat="1" applyFill="1" applyBorder="1" applyAlignment="1" applyProtection="1">
      <alignment vertical="center"/>
      <protection locked="0"/>
    </xf>
    <xf numFmtId="169" fontId="12" fillId="0" borderId="68" xfId="52" applyNumberFormat="1" applyFont="1" applyFill="1" applyBorder="1" applyAlignment="1" applyProtection="1">
      <alignment vertical="center"/>
      <protection locked="0"/>
    </xf>
    <xf numFmtId="169" fontId="32" fillId="0" borderId="36" xfId="52" applyNumberFormat="1" applyFont="1" applyFill="1" applyBorder="1" applyAlignment="1" applyProtection="1">
      <alignment horizontal="center" wrapText="1"/>
      <protection locked="0"/>
    </xf>
    <xf numFmtId="169" fontId="12" fillId="0" borderId="37" xfId="52" applyNumberFormat="1" applyFont="1" applyFill="1" applyBorder="1" applyAlignment="1" applyProtection="1">
      <alignment horizontal="center"/>
      <protection locked="0"/>
    </xf>
    <xf numFmtId="44" fontId="0" fillId="33" borderId="47" xfId="49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4" borderId="11" xfId="0" applyFill="1" applyBorder="1" applyAlignment="1" applyProtection="1">
      <alignment vertical="center"/>
      <protection locked="0"/>
    </xf>
    <xf numFmtId="170" fontId="0" fillId="35" borderId="11" xfId="5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2" fillId="33" borderId="35" xfId="0" applyFont="1" applyFill="1" applyBorder="1" applyAlignment="1" applyProtection="1">
      <alignment horizontal="center" vertical="center" wrapText="1"/>
      <protection locked="0"/>
    </xf>
    <xf numFmtId="166" fontId="0" fillId="33" borderId="59" xfId="0" applyNumberFormat="1" applyFont="1" applyFill="1" applyBorder="1" applyAlignment="1" applyProtection="1">
      <alignment horizontal="center"/>
      <protection locked="0"/>
    </xf>
    <xf numFmtId="166" fontId="37" fillId="33" borderId="34" xfId="0" applyNumberFormat="1" applyFont="1" applyFill="1" applyBorder="1" applyAlignment="1" applyProtection="1">
      <alignment horizontal="center"/>
      <protection locked="0"/>
    </xf>
    <xf numFmtId="166" fontId="0" fillId="33" borderId="56" xfId="0" applyNumberFormat="1" applyFont="1" applyFill="1" applyBorder="1" applyAlignment="1" applyProtection="1">
      <alignment horizontal="center"/>
      <protection locked="0"/>
    </xf>
    <xf numFmtId="168" fontId="0" fillId="33" borderId="69" xfId="0" applyNumberFormat="1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 horizontal="left" wrapText="1"/>
      <protection/>
    </xf>
    <xf numFmtId="0" fontId="10" fillId="33" borderId="0" xfId="0" applyFont="1" applyFill="1" applyBorder="1" applyAlignment="1" applyProtection="1">
      <alignment horizontal="left" wrapText="1"/>
      <protection/>
    </xf>
    <xf numFmtId="0" fontId="2" fillId="33" borderId="0" xfId="0" applyFont="1" applyFill="1" applyBorder="1" applyAlignment="1" applyProtection="1">
      <alignment wrapText="1"/>
      <protection/>
    </xf>
    <xf numFmtId="0" fontId="0" fillId="33" borderId="0" xfId="0" applyFont="1" applyFill="1" applyBorder="1" applyAlignment="1" applyProtection="1">
      <alignment/>
      <protection/>
    </xf>
    <xf numFmtId="0" fontId="3" fillId="33" borderId="70" xfId="0" applyFont="1" applyFill="1" applyBorder="1" applyAlignment="1" applyProtection="1">
      <alignment horizontal="center"/>
      <protection/>
    </xf>
    <xf numFmtId="0" fontId="13" fillId="33" borderId="28" xfId="0" applyFont="1" applyFill="1" applyBorder="1" applyAlignment="1" applyProtection="1">
      <alignment vertical="center" wrapText="1"/>
      <protection/>
    </xf>
    <xf numFmtId="0" fontId="12" fillId="0" borderId="71" xfId="0" applyFont="1" applyBorder="1" applyAlignment="1" applyProtection="1">
      <alignment vertical="center" wrapText="1"/>
      <protection/>
    </xf>
    <xf numFmtId="0" fontId="13" fillId="33" borderId="28" xfId="0" applyFont="1" applyFill="1" applyBorder="1" applyAlignment="1" applyProtection="1">
      <alignment horizontal="center" vertical="center" wrapText="1"/>
      <protection/>
    </xf>
    <xf numFmtId="0" fontId="12" fillId="0" borderId="71" xfId="0" applyFont="1" applyBorder="1" applyAlignment="1" applyProtection="1">
      <alignment horizontal="center" vertical="center" wrapText="1"/>
      <protection/>
    </xf>
    <xf numFmtId="0" fontId="13" fillId="33" borderId="71" xfId="0" applyFont="1" applyFill="1" applyBorder="1" applyAlignment="1" applyProtection="1">
      <alignment horizontal="center" vertical="center" wrapText="1"/>
      <protection/>
    </xf>
    <xf numFmtId="0" fontId="12" fillId="33" borderId="28" xfId="0" applyFont="1" applyFill="1" applyBorder="1" applyAlignment="1" applyProtection="1">
      <alignment horizontal="center" vertical="center" wrapText="1"/>
      <protection/>
    </xf>
    <xf numFmtId="0" fontId="12" fillId="0" borderId="71" xfId="0" applyFont="1" applyBorder="1" applyAlignment="1" applyProtection="1">
      <alignment vertical="center"/>
      <protection/>
    </xf>
    <xf numFmtId="0" fontId="13" fillId="33" borderId="66" xfId="0" applyFont="1" applyFill="1" applyBorder="1" applyAlignment="1" applyProtection="1">
      <alignment horizontal="center" vertical="center"/>
      <protection/>
    </xf>
    <xf numFmtId="0" fontId="13" fillId="33" borderId="65" xfId="0" applyFont="1" applyFill="1" applyBorder="1" applyAlignment="1" applyProtection="1">
      <alignment horizontal="center" vertical="center"/>
      <protection/>
    </xf>
    <xf numFmtId="0" fontId="13" fillId="33" borderId="72" xfId="0" applyFont="1" applyFill="1" applyBorder="1" applyAlignment="1" applyProtection="1">
      <alignment horizontal="center" vertical="center"/>
      <protection/>
    </xf>
    <xf numFmtId="0" fontId="13" fillId="33" borderId="73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 wrapText="1"/>
      <protection/>
    </xf>
    <xf numFmtId="0" fontId="44" fillId="33" borderId="0" xfId="0" applyFont="1" applyFill="1" applyBorder="1" applyAlignment="1" applyProtection="1">
      <alignment horizontal="center" vertical="center"/>
      <protection/>
    </xf>
    <xf numFmtId="0" fontId="44" fillId="33" borderId="38" xfId="0" applyFont="1" applyFill="1" applyBorder="1" applyAlignment="1" applyProtection="1">
      <alignment horizontal="center" vertical="center"/>
      <protection/>
    </xf>
    <xf numFmtId="0" fontId="24" fillId="37" borderId="33" xfId="0" applyFont="1" applyFill="1" applyBorder="1" applyAlignment="1" applyProtection="1">
      <alignment horizontal="left" vertical="center"/>
      <protection/>
    </xf>
    <xf numFmtId="0" fontId="24" fillId="37" borderId="74" xfId="0" applyFont="1" applyFill="1" applyBorder="1" applyAlignment="1" applyProtection="1">
      <alignment horizontal="left" vertical="center"/>
      <protection/>
    </xf>
    <xf numFmtId="0" fontId="24" fillId="37" borderId="75" xfId="0" applyFont="1" applyFill="1" applyBorder="1" applyAlignment="1" applyProtection="1">
      <alignment horizontal="left" vertical="center"/>
      <protection/>
    </xf>
    <xf numFmtId="0" fontId="2" fillId="33" borderId="76" xfId="0" applyFont="1" applyFill="1" applyBorder="1" applyAlignment="1" applyProtection="1">
      <alignment horizontal="center" vertical="center"/>
      <protection/>
    </xf>
    <xf numFmtId="0" fontId="26" fillId="37" borderId="17" xfId="0" applyFont="1" applyFill="1" applyBorder="1" applyAlignment="1" applyProtection="1">
      <alignment horizontal="left" vertical="center"/>
      <protection/>
    </xf>
    <xf numFmtId="0" fontId="26" fillId="37" borderId="63" xfId="0" applyFont="1" applyFill="1" applyBorder="1" applyAlignment="1" applyProtection="1">
      <alignment horizontal="left" vertical="center"/>
      <protection/>
    </xf>
    <xf numFmtId="0" fontId="26" fillId="37" borderId="77" xfId="0" applyFont="1" applyFill="1" applyBorder="1" applyAlignment="1" applyProtection="1">
      <alignment horizontal="left" vertical="center"/>
      <protection/>
    </xf>
    <xf numFmtId="0" fontId="26" fillId="37" borderId="76" xfId="0" applyFont="1" applyFill="1" applyBorder="1" applyAlignment="1" applyProtection="1">
      <alignment horizontal="left" vertical="center"/>
      <protection/>
    </xf>
    <xf numFmtId="0" fontId="28" fillId="37" borderId="63" xfId="0" applyNumberFormat="1" applyFont="1" applyFill="1" applyBorder="1" applyAlignment="1" applyProtection="1">
      <alignment horizontal="left" vertical="center"/>
      <protection/>
    </xf>
    <xf numFmtId="0" fontId="28" fillId="37" borderId="18" xfId="0" applyNumberFormat="1" applyFont="1" applyFill="1" applyBorder="1" applyAlignment="1" applyProtection="1">
      <alignment horizontal="left" vertical="center"/>
      <protection/>
    </xf>
    <xf numFmtId="0" fontId="28" fillId="37" borderId="76" xfId="0" applyNumberFormat="1" applyFont="1" applyFill="1" applyBorder="1" applyAlignment="1" applyProtection="1">
      <alignment horizontal="left" vertical="center"/>
      <protection/>
    </xf>
    <xf numFmtId="0" fontId="28" fillId="37" borderId="78" xfId="0" applyNumberFormat="1" applyFont="1" applyFill="1" applyBorder="1" applyAlignment="1" applyProtection="1">
      <alignment horizontal="left" vertical="center"/>
      <protection/>
    </xf>
    <xf numFmtId="0" fontId="18" fillId="33" borderId="33" xfId="0" applyFont="1" applyFill="1" applyBorder="1" applyAlignment="1" applyProtection="1">
      <alignment horizontal="left" vertical="center" wrapText="1"/>
      <protection/>
    </xf>
    <xf numFmtId="0" fontId="18" fillId="33" borderId="74" xfId="0" applyFont="1" applyFill="1" applyBorder="1" applyAlignment="1" applyProtection="1">
      <alignment horizontal="left" vertical="center" wrapText="1"/>
      <protection/>
    </xf>
    <xf numFmtId="0" fontId="10" fillId="33" borderId="74" xfId="0" applyFont="1" applyFill="1" applyBorder="1" applyAlignment="1" applyProtection="1">
      <alignment horizontal="left" vertical="center" wrapText="1"/>
      <protection/>
    </xf>
    <xf numFmtId="0" fontId="10" fillId="33" borderId="75" xfId="0" applyFont="1" applyFill="1" applyBorder="1" applyAlignment="1" applyProtection="1">
      <alignment horizontal="left" vertical="center" wrapText="1"/>
      <protection/>
    </xf>
    <xf numFmtId="0" fontId="27" fillId="33" borderId="0" xfId="0" applyFont="1" applyFill="1" applyBorder="1" applyAlignment="1" applyProtection="1">
      <alignment horizontal="center"/>
      <protection/>
    </xf>
    <xf numFmtId="0" fontId="27" fillId="33" borderId="38" xfId="0" applyFont="1" applyFill="1" applyBorder="1" applyAlignment="1" applyProtection="1">
      <alignment horizontal="center"/>
      <protection/>
    </xf>
    <xf numFmtId="0" fontId="16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left" vertical="top"/>
      <protection locked="0"/>
    </xf>
    <xf numFmtId="0" fontId="22" fillId="33" borderId="0" xfId="0" applyFont="1" applyFill="1" applyBorder="1" applyAlignment="1" applyProtection="1">
      <alignment horizontal="center" vertical="top"/>
      <protection locked="0"/>
    </xf>
    <xf numFmtId="0" fontId="0" fillId="36" borderId="79" xfId="54" applyFont="1" applyFill="1" applyBorder="1" applyAlignment="1" applyProtection="1">
      <alignment horizontal="center" vertical="center"/>
      <protection locked="0"/>
    </xf>
    <xf numFmtId="0" fontId="0" fillId="36" borderId="58" xfId="54" applyFill="1" applyBorder="1" applyAlignment="1" applyProtection="1">
      <alignment horizontal="center" vertical="center"/>
      <protection locked="0"/>
    </xf>
    <xf numFmtId="0" fontId="27" fillId="33" borderId="17" xfId="54" applyFont="1" applyFill="1" applyBorder="1" applyAlignment="1" applyProtection="1">
      <alignment horizontal="center" vertical="center" wrapText="1"/>
      <protection locked="0"/>
    </xf>
    <xf numFmtId="0" fontId="27" fillId="33" borderId="63" xfId="54" applyFont="1" applyFill="1" applyBorder="1" applyAlignment="1" applyProtection="1">
      <alignment horizontal="center" vertical="center" wrapText="1"/>
      <protection locked="0"/>
    </xf>
    <xf numFmtId="0" fontId="27" fillId="33" borderId="18" xfId="54" applyFont="1" applyFill="1" applyBorder="1" applyAlignment="1" applyProtection="1">
      <alignment horizontal="center" vertical="center" wrapText="1"/>
      <protection locked="0"/>
    </xf>
    <xf numFmtId="0" fontId="27" fillId="33" borderId="80" xfId="54" applyFont="1" applyFill="1" applyBorder="1" applyAlignment="1" applyProtection="1">
      <alignment horizontal="center" vertical="center" wrapText="1"/>
      <protection locked="0"/>
    </xf>
    <xf numFmtId="0" fontId="27" fillId="33" borderId="0" xfId="54" applyFont="1" applyFill="1" applyBorder="1" applyAlignment="1" applyProtection="1">
      <alignment horizontal="center" vertical="center" wrapText="1"/>
      <protection locked="0"/>
    </xf>
    <xf numFmtId="0" fontId="27" fillId="33" borderId="38" xfId="54" applyFont="1" applyFill="1" applyBorder="1" applyAlignment="1" applyProtection="1">
      <alignment horizontal="center" vertical="center" wrapText="1"/>
      <protection locked="0"/>
    </xf>
    <xf numFmtId="0" fontId="91" fillId="33" borderId="0" xfId="45" applyFill="1" applyAlignment="1" applyProtection="1">
      <alignment horizontal="center"/>
      <protection locked="0"/>
    </xf>
    <xf numFmtId="0" fontId="34" fillId="33" borderId="16" xfId="54" applyFont="1" applyFill="1" applyBorder="1" applyAlignment="1" applyProtection="1">
      <alignment horizontal="center" vertical="center" textRotation="255"/>
      <protection/>
    </xf>
    <xf numFmtId="0" fontId="34" fillId="33" borderId="15" xfId="54" applyFont="1" applyFill="1" applyBorder="1" applyAlignment="1" applyProtection="1">
      <alignment horizontal="center" vertical="center" textRotation="255"/>
      <protection/>
    </xf>
    <xf numFmtId="0" fontId="11" fillId="33" borderId="16" xfId="54" applyFont="1" applyFill="1" applyBorder="1" applyAlignment="1" applyProtection="1">
      <alignment horizontal="center" vertical="center"/>
      <protection/>
    </xf>
    <xf numFmtId="0" fontId="11" fillId="33" borderId="15" xfId="54" applyFont="1" applyFill="1" applyBorder="1" applyAlignment="1" applyProtection="1">
      <alignment horizontal="center" vertical="center"/>
      <protection/>
    </xf>
    <xf numFmtId="0" fontId="31" fillId="33" borderId="17" xfId="54" applyFont="1" applyFill="1" applyBorder="1" applyAlignment="1" applyProtection="1">
      <alignment horizontal="center" vertical="center"/>
      <protection/>
    </xf>
    <xf numFmtId="0" fontId="31" fillId="33" borderId="18" xfId="54" applyFont="1" applyFill="1" applyBorder="1" applyAlignment="1" applyProtection="1">
      <alignment horizontal="center" vertical="center"/>
      <protection/>
    </xf>
    <xf numFmtId="0" fontId="31" fillId="33" borderId="80" xfId="54" applyFont="1" applyFill="1" applyBorder="1" applyAlignment="1" applyProtection="1">
      <alignment horizontal="center" vertical="center"/>
      <protection/>
    </xf>
    <xf numFmtId="0" fontId="31" fillId="33" borderId="0" xfId="54" applyFont="1" applyFill="1" applyBorder="1" applyAlignment="1" applyProtection="1">
      <alignment horizontal="center" vertical="center"/>
      <protection/>
    </xf>
    <xf numFmtId="164" fontId="35" fillId="33" borderId="77" xfId="52" applyNumberFormat="1" applyFont="1" applyFill="1" applyBorder="1" applyAlignment="1" applyProtection="1">
      <alignment horizontal="center" vertical="center"/>
      <protection locked="0"/>
    </xf>
    <xf numFmtId="164" fontId="35" fillId="33" borderId="76" xfId="52" applyNumberFormat="1" applyFont="1" applyFill="1" applyBorder="1" applyAlignment="1" applyProtection="1">
      <alignment horizontal="center" vertical="center"/>
      <protection locked="0"/>
    </xf>
    <xf numFmtId="0" fontId="27" fillId="33" borderId="33" xfId="54" applyFont="1" applyFill="1" applyBorder="1" applyAlignment="1" applyProtection="1">
      <alignment horizontal="center" vertical="center" wrapText="1"/>
      <protection locked="0"/>
    </xf>
    <xf numFmtId="0" fontId="27" fillId="33" borderId="75" xfId="54" applyFont="1" applyFill="1" applyBorder="1" applyAlignment="1" applyProtection="1">
      <alignment horizontal="center" vertical="center" wrapText="1"/>
      <protection locked="0"/>
    </xf>
    <xf numFmtId="0" fontId="27" fillId="33" borderId="74" xfId="54" applyFont="1" applyFill="1" applyBorder="1" applyAlignment="1" applyProtection="1">
      <alignment horizontal="center" vertical="center" wrapText="1"/>
      <protection locked="0"/>
    </xf>
    <xf numFmtId="168" fontId="29" fillId="0" borderId="33" xfId="0" applyNumberFormat="1" applyFont="1" applyBorder="1" applyAlignment="1">
      <alignment horizontal="center"/>
    </xf>
    <xf numFmtId="0" fontId="29" fillId="0" borderId="75" xfId="0" applyFont="1" applyBorder="1" applyAlignment="1">
      <alignment horizontal="center"/>
    </xf>
    <xf numFmtId="0" fontId="46" fillId="0" borderId="0" xfId="0" applyFont="1" applyAlignment="1">
      <alignment horizontal="center" vertical="center"/>
    </xf>
    <xf numFmtId="0" fontId="27" fillId="35" borderId="16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center" vertical="center" wrapText="1"/>
    </xf>
    <xf numFmtId="0" fontId="0" fillId="34" borderId="16" xfId="0" applyFont="1" applyFill="1" applyBorder="1" applyAlignment="1" applyProtection="1">
      <alignment horizontal="center" vertical="center" wrapText="1"/>
      <protection/>
    </xf>
    <xf numFmtId="0" fontId="0" fillId="34" borderId="12" xfId="0" applyFont="1" applyFill="1" applyBorder="1" applyAlignment="1" applyProtection="1">
      <alignment horizontal="center" vertical="center" wrapText="1"/>
      <protection/>
    </xf>
    <xf numFmtId="166" fontId="0" fillId="33" borderId="81" xfId="0" applyNumberFormat="1" applyFont="1" applyFill="1" applyBorder="1" applyAlignment="1" applyProtection="1">
      <alignment horizontal="center" vertical="center" wrapText="1"/>
      <protection locked="0"/>
    </xf>
    <xf numFmtId="166" fontId="0" fillId="33" borderId="82" xfId="0" applyNumberFormat="1" applyFont="1" applyFill="1" applyBorder="1" applyAlignment="1" applyProtection="1">
      <alignment horizontal="center" vertical="center" wrapText="1"/>
      <protection locked="0"/>
    </xf>
    <xf numFmtId="166" fontId="0" fillId="33" borderId="83" xfId="0" applyNumberFormat="1" applyFont="1" applyFill="1" applyBorder="1" applyAlignment="1" applyProtection="1">
      <alignment horizontal="center" vertical="center" wrapText="1"/>
      <protection locked="0"/>
    </xf>
    <xf numFmtId="166" fontId="0" fillId="33" borderId="84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7" fillId="33" borderId="31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7" fillId="33" borderId="23" xfId="0" applyFont="1" applyFill="1" applyBorder="1" applyAlignment="1" applyProtection="1">
      <alignment vertical="center"/>
      <protection/>
    </xf>
    <xf numFmtId="0" fontId="7" fillId="33" borderId="26" xfId="0" applyFont="1" applyFill="1" applyBorder="1" applyAlignment="1" applyProtection="1">
      <alignment vertical="center"/>
      <protection/>
    </xf>
    <xf numFmtId="0" fontId="7" fillId="33" borderId="25" xfId="0" applyFont="1" applyFill="1" applyBorder="1" applyAlignment="1" applyProtection="1">
      <alignment/>
      <protection/>
    </xf>
    <xf numFmtId="0" fontId="7" fillId="33" borderId="30" xfId="0" applyFont="1" applyFill="1" applyBorder="1" applyAlignment="1" applyProtection="1">
      <alignment vertical="center"/>
      <protection/>
    </xf>
    <xf numFmtId="0" fontId="7" fillId="33" borderId="29" xfId="0" applyFont="1" applyFill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7" fillId="33" borderId="29" xfId="0" applyFont="1" applyFill="1" applyBorder="1" applyAlignment="1" applyProtection="1">
      <alignment horizontal="center" vertical="center"/>
      <protection locked="0"/>
    </xf>
    <xf numFmtId="1" fontId="7" fillId="33" borderId="30" xfId="0" applyNumberFormat="1" applyFont="1" applyFill="1" applyBorder="1" applyAlignment="1" applyProtection="1">
      <alignment horizontal="center" vertical="center"/>
      <protection locked="0"/>
    </xf>
    <xf numFmtId="0" fontId="7" fillId="33" borderId="31" xfId="0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[0] 2" xfId="51"/>
    <cellStyle name="Moneda [0] 2 2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9525</xdr:rowOff>
    </xdr:from>
    <xdr:to>
      <xdr:col>2</xdr:col>
      <xdr:colOff>0</xdr:colOff>
      <xdr:row>2</xdr:row>
      <xdr:rowOff>0</xdr:rowOff>
    </xdr:to>
    <xdr:pic>
      <xdr:nvPicPr>
        <xdr:cNvPr id="1" name="Picture 2" descr="A:\Logo Nuev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525"/>
          <a:ext cx="714375" cy="6381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19050</xdr:colOff>
      <xdr:row>9</xdr:row>
      <xdr:rowOff>19050</xdr:rowOff>
    </xdr:from>
    <xdr:to>
      <xdr:col>7</xdr:col>
      <xdr:colOff>742950</xdr:colOff>
      <xdr:row>29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9050" y="2314575"/>
          <a:ext cx="6772275" cy="459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Forma de pago: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Cotizaciones en pesos: (sin condicionamientos de actualización a valor u$s)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1) Contado contra entrega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2) Las pagos se realizaran a los 30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3) Las pagos se realizaran a los 60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Cotizaciones en divisas: (con condicionamiento de actualización)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Los pagos se efectuarán en Pesos al valor del Dólar Banco Nación  Argentina tipo vendedor al día anterior al de emisión del respectivo cheque.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1) Contado contra entrega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2) Las pagos se realizaran a  los 30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3) Las pagos se realizaran a los 60 dias fecha entrega mercaderia  (  )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 ) Seleccionar y/o indicar la forma de pago aceptada.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"La facturación deberá ser emitida en pesos, indicando la equivalencia en cantidad de dólares estadounidenses al valor de cotización por unidad. La Cooperativa procederá a realizar el pago de acuerdo con la cotización del dólar Banco Nación tipo vendedor del dia anterior a la emisión del respectivo cheque o transf. bancaria.  Por su parte el proveedor  deberá emitir con posterioridad a la recepción de los fondos la nota de débito o crédito correspondiente, resultante  de la diferencia entre el monto facturado y el abonado". Se dara prioridad a la propuesta que ofresca mayor financiacion o plazo de pago a precios similares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NO SE REALIZARAN PAGOS POR ANTICIPADO BAJO NINGUNA CIRCUNSTANCIA.
</a:t>
          </a:r>
          <a:r>
            <a:rPr lang="en-US" cap="none" sz="4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Los pagos se realizarán en la Sede Social de la Coopser en el horario de 8 a 13 hs. o por depósito/transferencia bancaria con costo a cargo del adjudicatario.  Los pagos bancarios que se realicen en cuentas de Bancos distintos al Provincia de Buenos Aires, se harán por CBU con un costo del 5/1000 a cargo del proveedor.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 solicitado es con entrega en San Pedro, </a:t>
          </a:r>
          <a:r>
            <a:rPr lang="en-US" cap="none" sz="11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libre de flete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caso contrario dejar bien expresado en cotización.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cantidades pueden variar en mas o en menos a la hora de ajudicar.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Aclarar  forma de pago, mantenimiento de oferta y plazo de entrega. Caso contrario se tomara </a:t>
          </a:r>
          <a:r>
            <a:rPr lang="en-US" cap="none" sz="9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30 dias como forma de pago, inmediato como plazo de entrega y 20 dias como mantenimiento de oferta.</a:t>
          </a:r>
          <a:r>
            <a:rPr lang="en-US" cap="none" sz="9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Podra descargar el pliego de 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CONDICIONES PARTICULARES y CONDICIONES GENERALES PARA LA CONTRATACION DE BIENES Y SERVICIOS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 http://www.coopser.com.ar/seccion.php?id=8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Las ofertas seran aceptadas por mail en forma PROVISORIA, se deberá enviar la oferta original por sobre cerrado, personalmente o por correo.</a:t>
          </a:r>
          <a:r>
            <a:rPr lang="en-US" cap="none" sz="9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Condiciones Especiales: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0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Sr. Proveedor</a:t>
          </a: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: Sera requisito indispensable para el ingreso a la Plta. Operativa R. Naon y/o Dependencias de Coopser; para la entrega de materiales,  elementos y/o realizacion de servicios por parte de los PROPIETARIOS y/o TRANSPORTISTAS, de la presentacion de </a:t>
          </a:r>
          <a:r>
            <a:rPr lang="en-US" cap="none" sz="8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Certificados de Afiliacion de ART y clausulas de No Repeticion en favor de la Cooperativa de Provision de Servicios Electricos, Publicos y Sociales de San Pedro ltda.</a:t>
          </a:r>
          <a:r>
            <a:rPr lang="en-US" cap="none" sz="8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5"/>
  <sheetViews>
    <sheetView tabSelected="1" zoomScalePageLayoutView="0" workbookViewId="0" topLeftCell="A22">
      <selection activeCell="G34" sqref="G34"/>
    </sheetView>
  </sheetViews>
  <sheetFormatPr defaultColWidth="0" defaultRowHeight="12.75" zeroHeight="1"/>
  <cols>
    <col min="1" max="1" width="5.7109375" style="4" customWidth="1"/>
    <col min="2" max="2" width="5.8515625" style="4" customWidth="1"/>
    <col min="3" max="3" width="4.57421875" style="4" customWidth="1"/>
    <col min="4" max="4" width="37.28125" style="4" customWidth="1"/>
    <col min="5" max="5" width="19.28125" style="4" customWidth="1"/>
    <col min="6" max="6" width="4.7109375" style="4" customWidth="1"/>
    <col min="7" max="7" width="13.28125" style="4" customWidth="1"/>
    <col min="8" max="8" width="11.28125" style="4" customWidth="1"/>
    <col min="9" max="9" width="0.85546875" style="4" customWidth="1"/>
    <col min="10" max="16384" width="0" style="4" hidden="1" customWidth="1"/>
  </cols>
  <sheetData>
    <row r="1" spans="2:9" ht="18.75" customHeight="1" thickBot="1">
      <c r="B1" s="51"/>
      <c r="C1" s="233" t="s">
        <v>6</v>
      </c>
      <c r="D1" s="233"/>
      <c r="E1" s="52"/>
      <c r="F1" s="53"/>
      <c r="G1" s="54"/>
      <c r="H1" s="55" t="s">
        <v>15</v>
      </c>
      <c r="I1" s="6"/>
    </row>
    <row r="2" spans="1:9" ht="32.25" customHeight="1">
      <c r="A2" s="51"/>
      <c r="B2" s="51"/>
      <c r="C2" s="233"/>
      <c r="D2" s="233"/>
      <c r="E2" s="240" t="s">
        <v>52</v>
      </c>
      <c r="F2" s="241"/>
      <c r="G2" s="244" t="s">
        <v>93</v>
      </c>
      <c r="H2" s="245"/>
      <c r="I2" s="6"/>
    </row>
    <row r="3" spans="1:9" ht="14.25" customHeight="1" thickBot="1">
      <c r="A3" s="252" t="s">
        <v>21</v>
      </c>
      <c r="B3" s="252"/>
      <c r="C3" s="252"/>
      <c r="D3" s="253"/>
      <c r="E3" s="242"/>
      <c r="F3" s="243"/>
      <c r="G3" s="246"/>
      <c r="H3" s="247"/>
      <c r="I3" s="56"/>
    </row>
    <row r="4" spans="1:9" ht="14.25" customHeight="1" thickBot="1">
      <c r="A4" s="254" t="s">
        <v>39</v>
      </c>
      <c r="B4" s="254"/>
      <c r="C4" s="254"/>
      <c r="D4" s="254"/>
      <c r="E4" s="239" t="s">
        <v>53</v>
      </c>
      <c r="F4" s="239"/>
      <c r="G4" s="239"/>
      <c r="H4" s="239"/>
      <c r="I4" s="6"/>
    </row>
    <row r="5" spans="1:9" ht="25.5" customHeight="1" thickBot="1">
      <c r="A5" s="234" t="s">
        <v>3</v>
      </c>
      <c r="B5" s="234"/>
      <c r="C5" s="234"/>
      <c r="D5" s="235"/>
      <c r="E5" s="236" t="s">
        <v>94</v>
      </c>
      <c r="F5" s="237"/>
      <c r="G5" s="237"/>
      <c r="H5" s="238"/>
      <c r="I5" s="6"/>
    </row>
    <row r="6" spans="1:9" ht="14.25" customHeight="1">
      <c r="A6" s="57"/>
      <c r="B6" s="57"/>
      <c r="C6" s="57"/>
      <c r="D6" s="57"/>
      <c r="E6" s="2"/>
      <c r="F6" s="58" t="s">
        <v>19</v>
      </c>
      <c r="G6" s="293" t="s">
        <v>76</v>
      </c>
      <c r="H6" s="53"/>
      <c r="I6" s="6"/>
    </row>
    <row r="7" spans="1:9" ht="14.25" customHeight="1">
      <c r="A7" s="255" t="s">
        <v>2</v>
      </c>
      <c r="B7" s="255"/>
      <c r="C7" s="255"/>
      <c r="D7" s="255"/>
      <c r="E7" s="2"/>
      <c r="F7" s="58" t="s">
        <v>11</v>
      </c>
      <c r="G7" s="294" t="s">
        <v>13</v>
      </c>
      <c r="H7" s="2"/>
      <c r="I7" s="6"/>
    </row>
    <row r="8" spans="1:9" ht="14.25" customHeight="1" thickBot="1">
      <c r="A8" s="255"/>
      <c r="B8" s="255"/>
      <c r="C8" s="255"/>
      <c r="D8" s="255"/>
      <c r="E8" s="2"/>
      <c r="F8" s="58" t="s">
        <v>12</v>
      </c>
      <c r="G8" s="59" t="s">
        <v>42</v>
      </c>
      <c r="H8" s="2"/>
      <c r="I8" s="6"/>
    </row>
    <row r="9" spans="1:9" ht="33" customHeight="1" thickBot="1">
      <c r="A9" s="77" t="s">
        <v>16</v>
      </c>
      <c r="B9" s="256"/>
      <c r="C9" s="256"/>
      <c r="D9" s="256"/>
      <c r="E9" s="248" t="s">
        <v>14</v>
      </c>
      <c r="F9" s="249"/>
      <c r="G9" s="250" t="s">
        <v>40</v>
      </c>
      <c r="H9" s="251"/>
      <c r="I9" s="6"/>
    </row>
    <row r="10" spans="1:9" ht="18.75" customHeight="1">
      <c r="A10" s="60"/>
      <c r="B10" s="61"/>
      <c r="C10" s="61"/>
      <c r="D10" s="61"/>
      <c r="E10" s="61"/>
      <c r="F10" s="6"/>
      <c r="G10" s="6"/>
      <c r="H10" s="6"/>
      <c r="I10" s="62"/>
    </row>
    <row r="11" spans="1:9" ht="18" customHeight="1">
      <c r="A11" s="53"/>
      <c r="B11" s="62"/>
      <c r="C11" s="62"/>
      <c r="D11" s="62"/>
      <c r="E11" s="62"/>
      <c r="F11" s="62"/>
      <c r="G11" s="62"/>
      <c r="H11" s="62"/>
      <c r="I11" s="6"/>
    </row>
    <row r="12" spans="1:9" ht="15.75" customHeight="1">
      <c r="A12" s="219"/>
      <c r="B12" s="220"/>
      <c r="C12" s="220"/>
      <c r="D12" s="220"/>
      <c r="E12" s="220"/>
      <c r="F12" s="220"/>
      <c r="G12" s="220"/>
      <c r="H12" s="220"/>
      <c r="I12" s="6"/>
    </row>
    <row r="13" spans="1:9" ht="18" customHeight="1">
      <c r="A13" s="219"/>
      <c r="B13" s="220"/>
      <c r="C13" s="220"/>
      <c r="D13" s="220"/>
      <c r="E13" s="220"/>
      <c r="F13" s="220"/>
      <c r="G13" s="220"/>
      <c r="H13" s="220"/>
      <c r="I13" s="6"/>
    </row>
    <row r="14" spans="1:9" ht="15" customHeight="1">
      <c r="A14" s="219"/>
      <c r="B14" s="220"/>
      <c r="C14" s="220"/>
      <c r="D14" s="220"/>
      <c r="E14" s="220"/>
      <c r="F14" s="220"/>
      <c r="G14" s="220"/>
      <c r="H14" s="220"/>
      <c r="I14" s="6"/>
    </row>
    <row r="15" spans="1:9" ht="21.75" customHeight="1">
      <c r="A15" s="218"/>
      <c r="B15" s="218"/>
      <c r="C15" s="218"/>
      <c r="D15" s="218"/>
      <c r="E15" s="218"/>
      <c r="F15" s="218"/>
      <c r="G15" s="218"/>
      <c r="H15" s="218"/>
      <c r="I15" s="6"/>
    </row>
    <row r="16" spans="1:9" ht="17.25" customHeight="1">
      <c r="A16" s="53"/>
      <c r="B16" s="62"/>
      <c r="C16" s="62"/>
      <c r="D16" s="62"/>
      <c r="E16" s="62"/>
      <c r="F16" s="62"/>
      <c r="G16" s="62"/>
      <c r="H16" s="62"/>
      <c r="I16" s="6"/>
    </row>
    <row r="17" spans="1:9" ht="17.25" customHeight="1">
      <c r="A17" s="53"/>
      <c r="B17" s="62"/>
      <c r="C17" s="62"/>
      <c r="D17" s="62"/>
      <c r="E17" s="62"/>
      <c r="F17" s="62"/>
      <c r="G17" s="62"/>
      <c r="H17" s="62"/>
      <c r="I17" s="6"/>
    </row>
    <row r="18" spans="1:9" ht="17.25" customHeight="1">
      <c r="A18" s="53"/>
      <c r="B18" s="62"/>
      <c r="C18" s="62"/>
      <c r="D18" s="62"/>
      <c r="E18" s="62"/>
      <c r="F18" s="62"/>
      <c r="G18" s="62"/>
      <c r="H18" s="62"/>
      <c r="I18" s="6"/>
    </row>
    <row r="19" spans="1:9" ht="17.25" customHeight="1">
      <c r="A19" s="219"/>
      <c r="B19" s="220"/>
      <c r="C19" s="220"/>
      <c r="D19" s="220"/>
      <c r="E19" s="220"/>
      <c r="F19" s="220"/>
      <c r="G19" s="220"/>
      <c r="H19" s="220"/>
      <c r="I19" s="6"/>
    </row>
    <row r="20" spans="1:9" ht="18" customHeight="1">
      <c r="A20" s="219"/>
      <c r="B20" s="220"/>
      <c r="C20" s="220"/>
      <c r="D20" s="220"/>
      <c r="E20" s="220"/>
      <c r="F20" s="220"/>
      <c r="G20" s="220"/>
      <c r="H20" s="220"/>
      <c r="I20" s="6"/>
    </row>
    <row r="21" spans="1:9" ht="15.75" customHeight="1">
      <c r="A21" s="219"/>
      <c r="B21" s="220"/>
      <c r="C21" s="220"/>
      <c r="D21" s="220"/>
      <c r="E21" s="220"/>
      <c r="F21" s="220"/>
      <c r="G21" s="220"/>
      <c r="H21" s="220"/>
      <c r="I21" s="6"/>
    </row>
    <row r="22" spans="1:9" ht="21" customHeight="1">
      <c r="A22" s="218"/>
      <c r="B22" s="217"/>
      <c r="C22" s="217"/>
      <c r="D22" s="217"/>
      <c r="E22" s="217"/>
      <c r="F22" s="217"/>
      <c r="G22" s="217"/>
      <c r="H22" s="217"/>
      <c r="I22" s="6"/>
    </row>
    <row r="23" spans="1:9" ht="16.5" customHeight="1">
      <c r="A23" s="217"/>
      <c r="B23" s="217"/>
      <c r="C23" s="217"/>
      <c r="D23" s="217"/>
      <c r="E23" s="217"/>
      <c r="F23" s="217"/>
      <c r="G23" s="217"/>
      <c r="H23" s="217"/>
      <c r="I23" s="6"/>
    </row>
    <row r="24" spans="1:9" ht="17.25" customHeight="1">
      <c r="A24" s="53"/>
      <c r="B24" s="62"/>
      <c r="C24" s="62"/>
      <c r="D24" s="62"/>
      <c r="E24" s="62"/>
      <c r="F24" s="62"/>
      <c r="G24" s="62"/>
      <c r="H24" s="62"/>
      <c r="I24" s="6"/>
    </row>
    <row r="25" spans="1:9" ht="17.25" customHeight="1">
      <c r="A25" s="53"/>
      <c r="B25" s="62"/>
      <c r="C25" s="62"/>
      <c r="D25" s="62"/>
      <c r="E25" s="62"/>
      <c r="F25" s="62"/>
      <c r="G25" s="62"/>
      <c r="H25" s="62"/>
      <c r="I25" s="6"/>
    </row>
    <row r="26" spans="1:9" ht="17.25" customHeight="1">
      <c r="A26" s="53"/>
      <c r="B26" s="62"/>
      <c r="C26" s="62"/>
      <c r="D26" s="62"/>
      <c r="E26" s="62"/>
      <c r="F26" s="62"/>
      <c r="G26" s="62"/>
      <c r="H26" s="62"/>
      <c r="I26" s="6"/>
    </row>
    <row r="27" spans="1:9" ht="17.25" customHeight="1">
      <c r="A27" s="53"/>
      <c r="B27" s="62"/>
      <c r="C27" s="62"/>
      <c r="D27" s="62"/>
      <c r="E27" s="62"/>
      <c r="F27" s="62"/>
      <c r="G27" s="62"/>
      <c r="H27" s="62"/>
      <c r="I27" s="6"/>
    </row>
    <row r="28" spans="1:9" ht="24" customHeight="1">
      <c r="A28" s="53"/>
      <c r="B28" s="62"/>
      <c r="C28" s="62"/>
      <c r="D28" s="62"/>
      <c r="E28" s="62"/>
      <c r="F28" s="62"/>
      <c r="G28" s="62"/>
      <c r="H28" s="62"/>
      <c r="I28" s="6"/>
    </row>
    <row r="29" spans="1:9" ht="22.5" customHeight="1">
      <c r="A29" s="63"/>
      <c r="B29" s="6"/>
      <c r="C29" s="6"/>
      <c r="D29" s="6"/>
      <c r="E29" s="6"/>
      <c r="F29" s="6"/>
      <c r="G29" s="6"/>
      <c r="H29" s="6"/>
      <c r="I29" s="6"/>
    </row>
    <row r="30" spans="1:9" ht="18" customHeight="1">
      <c r="A30" s="221" t="s">
        <v>4</v>
      </c>
      <c r="B30" s="221"/>
      <c r="C30" s="221"/>
      <c r="D30" s="221"/>
      <c r="E30" s="221"/>
      <c r="F30" s="2"/>
      <c r="G30" s="2"/>
      <c r="H30" s="2"/>
      <c r="I30" s="2"/>
    </row>
    <row r="31" spans="1:9" ht="12" customHeight="1">
      <c r="A31" s="222" t="s">
        <v>0</v>
      </c>
      <c r="B31" s="222" t="s">
        <v>20</v>
      </c>
      <c r="C31" s="224" t="s">
        <v>1</v>
      </c>
      <c r="D31" s="229" t="s">
        <v>7</v>
      </c>
      <c r="E31" s="230"/>
      <c r="F31" s="227" t="s">
        <v>5</v>
      </c>
      <c r="G31" s="224" t="s">
        <v>17</v>
      </c>
      <c r="H31" s="224" t="s">
        <v>18</v>
      </c>
      <c r="I31" s="2"/>
    </row>
    <row r="32" spans="1:9" ht="12" customHeight="1">
      <c r="A32" s="223"/>
      <c r="B32" s="223"/>
      <c r="C32" s="226"/>
      <c r="D32" s="231"/>
      <c r="E32" s="232"/>
      <c r="F32" s="228"/>
      <c r="G32" s="225"/>
      <c r="H32" s="226"/>
      <c r="I32" s="2"/>
    </row>
    <row r="33" spans="1:9" ht="19.5" customHeight="1">
      <c r="A33" s="64">
        <v>1</v>
      </c>
      <c r="B33" s="65">
        <v>30</v>
      </c>
      <c r="C33" s="64" t="s">
        <v>43</v>
      </c>
      <c r="D33" s="66" t="s">
        <v>44</v>
      </c>
      <c r="E33" s="295"/>
      <c r="F33" s="78"/>
      <c r="G33" s="79"/>
      <c r="H33" s="79"/>
      <c r="I33" s="2"/>
    </row>
    <row r="34" spans="1:9" ht="19.5" customHeight="1">
      <c r="A34" s="64"/>
      <c r="B34" s="65"/>
      <c r="C34" s="64"/>
      <c r="D34" s="66" t="s">
        <v>45</v>
      </c>
      <c r="E34" s="295"/>
      <c r="F34" s="80"/>
      <c r="G34" s="80"/>
      <c r="H34" s="80"/>
      <c r="I34" s="2"/>
    </row>
    <row r="35" spans="1:9" ht="19.5" customHeight="1">
      <c r="A35" s="64"/>
      <c r="B35" s="65"/>
      <c r="C35" s="64"/>
      <c r="D35" s="66" t="s">
        <v>57</v>
      </c>
      <c r="E35" s="295"/>
      <c r="F35" s="80"/>
      <c r="G35" s="80"/>
      <c r="H35" s="80"/>
      <c r="I35" s="2"/>
    </row>
    <row r="36" spans="1:9" ht="19.5" customHeight="1">
      <c r="A36" s="64"/>
      <c r="B36" s="65"/>
      <c r="C36" s="64"/>
      <c r="D36" s="66" t="s">
        <v>46</v>
      </c>
      <c r="E36" s="295"/>
      <c r="F36" s="80"/>
      <c r="G36" s="80"/>
      <c r="H36" s="80"/>
      <c r="I36" s="2"/>
    </row>
    <row r="37" spans="1:9" ht="19.5" customHeight="1">
      <c r="A37" s="64"/>
      <c r="B37" s="65"/>
      <c r="C37" s="64"/>
      <c r="D37" s="66" t="s">
        <v>56</v>
      </c>
      <c r="E37" s="295"/>
      <c r="F37" s="80"/>
      <c r="G37" s="80"/>
      <c r="H37" s="80"/>
      <c r="I37" s="2"/>
    </row>
    <row r="38" spans="1:9" ht="19.5" customHeight="1">
      <c r="A38" s="64">
        <v>2</v>
      </c>
      <c r="B38" s="65">
        <v>42</v>
      </c>
      <c r="C38" s="64" t="s">
        <v>43</v>
      </c>
      <c r="D38" s="66" t="s">
        <v>49</v>
      </c>
      <c r="E38" s="295"/>
      <c r="F38" s="80"/>
      <c r="G38" s="80"/>
      <c r="H38" s="80"/>
      <c r="I38" s="2"/>
    </row>
    <row r="39" spans="1:9" ht="19.5" customHeight="1">
      <c r="A39" s="64">
        <v>3</v>
      </c>
      <c r="B39" s="65">
        <v>24</v>
      </c>
      <c r="C39" s="64" t="s">
        <v>43</v>
      </c>
      <c r="D39" s="66" t="s">
        <v>47</v>
      </c>
      <c r="E39" s="295"/>
      <c r="F39" s="80"/>
      <c r="G39" s="80"/>
      <c r="H39" s="80"/>
      <c r="I39" s="2"/>
    </row>
    <row r="40" spans="1:9" ht="19.5" customHeight="1">
      <c r="A40" s="64">
        <v>4</v>
      </c>
      <c r="B40" s="65">
        <v>10</v>
      </c>
      <c r="C40" s="64" t="s">
        <v>43</v>
      </c>
      <c r="D40" s="66" t="s">
        <v>54</v>
      </c>
      <c r="E40" s="295"/>
      <c r="F40" s="80"/>
      <c r="G40" s="80"/>
      <c r="H40" s="80"/>
      <c r="I40" s="2"/>
    </row>
    <row r="41" spans="1:9" ht="19.5" customHeight="1">
      <c r="A41" s="64">
        <v>5</v>
      </c>
      <c r="B41" s="83">
        <v>2</v>
      </c>
      <c r="C41" s="82" t="s">
        <v>43</v>
      </c>
      <c r="D41" s="84" t="s">
        <v>63</v>
      </c>
      <c r="E41" s="295"/>
      <c r="F41" s="80"/>
      <c r="G41" s="80"/>
      <c r="H41" s="80"/>
      <c r="I41" s="2"/>
    </row>
    <row r="42" spans="1:9" ht="19.5" customHeight="1">
      <c r="A42" s="64">
        <v>6</v>
      </c>
      <c r="B42" s="83">
        <v>50</v>
      </c>
      <c r="C42" s="82" t="s">
        <v>43</v>
      </c>
      <c r="D42" s="84" t="s">
        <v>55</v>
      </c>
      <c r="E42" s="295"/>
      <c r="F42" s="80"/>
      <c r="G42" s="80"/>
      <c r="H42" s="80"/>
      <c r="I42" s="2"/>
    </row>
    <row r="43" spans="1:9" ht="19.5" customHeight="1">
      <c r="A43" s="64">
        <v>7</v>
      </c>
      <c r="B43" s="83">
        <v>2</v>
      </c>
      <c r="C43" s="82" t="s">
        <v>43</v>
      </c>
      <c r="D43" s="84" t="s">
        <v>64</v>
      </c>
      <c r="E43" s="295"/>
      <c r="F43" s="80"/>
      <c r="G43" s="80"/>
      <c r="H43" s="80"/>
      <c r="I43" s="2"/>
    </row>
    <row r="44" spans="1:9" ht="19.5" customHeight="1">
      <c r="A44" s="67">
        <v>8</v>
      </c>
      <c r="B44" s="67">
        <v>5</v>
      </c>
      <c r="C44" s="69" t="s">
        <v>43</v>
      </c>
      <c r="D44" s="69" t="s">
        <v>77</v>
      </c>
      <c r="E44" s="296"/>
      <c r="F44" s="81"/>
      <c r="G44" s="81"/>
      <c r="H44" s="81"/>
      <c r="I44" s="2"/>
    </row>
    <row r="45" spans="1:9" ht="12.75">
      <c r="A45" s="3" t="s">
        <v>9</v>
      </c>
      <c r="C45" s="5" t="s">
        <v>8</v>
      </c>
      <c r="D45" s="5"/>
      <c r="E45" s="6"/>
      <c r="F45" s="6"/>
      <c r="G45" s="6"/>
      <c r="H45" s="7" t="s">
        <v>10</v>
      </c>
      <c r="I45" s="2"/>
    </row>
    <row r="46" spans="1:9" ht="12.75">
      <c r="A46" s="222" t="s">
        <v>0</v>
      </c>
      <c r="B46" s="222" t="s">
        <v>20</v>
      </c>
      <c r="C46" s="224" t="s">
        <v>1</v>
      </c>
      <c r="D46" s="229" t="s">
        <v>7</v>
      </c>
      <c r="E46" s="230"/>
      <c r="F46" s="227" t="s">
        <v>5</v>
      </c>
      <c r="G46" s="224" t="s">
        <v>17</v>
      </c>
      <c r="H46" s="224" t="s">
        <v>18</v>
      </c>
      <c r="I46" s="2"/>
    </row>
    <row r="47" spans="1:9" ht="12.75">
      <c r="A47" s="223"/>
      <c r="B47" s="223"/>
      <c r="C47" s="226"/>
      <c r="D47" s="231"/>
      <c r="E47" s="232"/>
      <c r="F47" s="228"/>
      <c r="G47" s="225"/>
      <c r="H47" s="226"/>
      <c r="I47" s="2"/>
    </row>
    <row r="48" spans="1:9" ht="19.5" customHeight="1">
      <c r="A48" s="83">
        <v>9</v>
      </c>
      <c r="B48" s="82">
        <v>5</v>
      </c>
      <c r="C48" s="84" t="s">
        <v>43</v>
      </c>
      <c r="D48" s="84" t="s">
        <v>95</v>
      </c>
      <c r="E48" s="298"/>
      <c r="F48" s="86"/>
      <c r="G48" s="86"/>
      <c r="H48" s="86"/>
      <c r="I48" s="2"/>
    </row>
    <row r="49" spans="1:9" ht="19.5" customHeight="1">
      <c r="A49" s="83">
        <v>10</v>
      </c>
      <c r="B49" s="82">
        <v>2</v>
      </c>
      <c r="C49" s="292" t="s">
        <v>78</v>
      </c>
      <c r="D49" s="84" t="s">
        <v>96</v>
      </c>
      <c r="E49" s="298"/>
      <c r="F49" s="86"/>
      <c r="G49" s="86"/>
      <c r="H49" s="86"/>
      <c r="I49" s="2"/>
    </row>
    <row r="50" spans="1:9" ht="19.5" customHeight="1">
      <c r="A50" s="82">
        <v>11</v>
      </c>
      <c r="B50" s="83">
        <v>2</v>
      </c>
      <c r="C50" s="82" t="s">
        <v>78</v>
      </c>
      <c r="D50" s="84" t="s">
        <v>79</v>
      </c>
      <c r="E50" s="298"/>
      <c r="F50" s="86"/>
      <c r="G50" s="86"/>
      <c r="H50" s="86"/>
      <c r="I50" s="2"/>
    </row>
    <row r="51" spans="1:9" ht="19.5" customHeight="1">
      <c r="A51" s="82">
        <v>12</v>
      </c>
      <c r="B51" s="83">
        <v>20</v>
      </c>
      <c r="C51" s="82" t="s">
        <v>78</v>
      </c>
      <c r="D51" s="84" t="s">
        <v>82</v>
      </c>
      <c r="E51" s="298"/>
      <c r="F51" s="86"/>
      <c r="G51" s="86"/>
      <c r="H51" s="86"/>
      <c r="I51" s="2"/>
    </row>
    <row r="52" spans="1:9" ht="19.5" customHeight="1">
      <c r="A52" s="82">
        <v>13</v>
      </c>
      <c r="B52" s="83">
        <v>20</v>
      </c>
      <c r="C52" s="82" t="s">
        <v>78</v>
      </c>
      <c r="D52" s="84" t="s">
        <v>83</v>
      </c>
      <c r="E52" s="298"/>
      <c r="F52" s="86"/>
      <c r="G52" s="86"/>
      <c r="H52" s="86"/>
      <c r="I52" s="2"/>
    </row>
    <row r="53" spans="1:9" ht="19.5" customHeight="1">
      <c r="A53" s="82">
        <v>14</v>
      </c>
      <c r="B53" s="83">
        <v>1</v>
      </c>
      <c r="C53" s="82" t="s">
        <v>78</v>
      </c>
      <c r="D53" s="84" t="s">
        <v>97</v>
      </c>
      <c r="E53" s="298"/>
      <c r="F53" s="86"/>
      <c r="G53" s="86"/>
      <c r="H53" s="86"/>
      <c r="I53" s="2"/>
    </row>
    <row r="54" spans="1:9" ht="19.5" customHeight="1">
      <c r="A54" s="82">
        <v>15</v>
      </c>
      <c r="B54" s="83">
        <v>1</v>
      </c>
      <c r="C54" s="82" t="s">
        <v>78</v>
      </c>
      <c r="D54" s="84" t="s">
        <v>98</v>
      </c>
      <c r="E54" s="298"/>
      <c r="F54" s="86"/>
      <c r="G54" s="86"/>
      <c r="H54" s="86"/>
      <c r="I54" s="2"/>
    </row>
    <row r="55" spans="1:9" ht="19.5" customHeight="1">
      <c r="A55" s="82">
        <v>16</v>
      </c>
      <c r="B55" s="83">
        <v>1</v>
      </c>
      <c r="C55" s="82" t="s">
        <v>78</v>
      </c>
      <c r="D55" s="84" t="s">
        <v>99</v>
      </c>
      <c r="E55" s="298"/>
      <c r="F55" s="86"/>
      <c r="G55" s="86"/>
      <c r="H55" s="86"/>
      <c r="I55" s="2"/>
    </row>
    <row r="56" spans="1:9" s="1" customFormat="1" ht="19.5" customHeight="1">
      <c r="A56" s="303"/>
      <c r="B56" s="304"/>
      <c r="C56" s="303"/>
      <c r="D56" s="305"/>
      <c r="E56" s="85"/>
      <c r="F56" s="86"/>
      <c r="G56" s="86"/>
      <c r="H56" s="86"/>
      <c r="I56" s="8"/>
    </row>
    <row r="57" spans="1:9" s="1" customFormat="1" ht="19.5" customHeight="1">
      <c r="A57" s="303"/>
      <c r="B57" s="304"/>
      <c r="C57" s="303"/>
      <c r="D57" s="305"/>
      <c r="E57" s="85"/>
      <c r="F57" s="86"/>
      <c r="G57" s="86"/>
      <c r="H57" s="86"/>
      <c r="I57" s="8"/>
    </row>
    <row r="58" spans="1:9" s="1" customFormat="1" ht="19.5" customHeight="1">
      <c r="A58" s="303"/>
      <c r="B58" s="304"/>
      <c r="C58" s="303"/>
      <c r="D58" s="305"/>
      <c r="E58" s="85"/>
      <c r="F58" s="86"/>
      <c r="G58" s="86"/>
      <c r="H58" s="86"/>
      <c r="I58" s="8"/>
    </row>
    <row r="59" spans="1:9" s="1" customFormat="1" ht="19.5" customHeight="1">
      <c r="A59" s="303"/>
      <c r="B59" s="304"/>
      <c r="C59" s="303"/>
      <c r="D59" s="305"/>
      <c r="E59" s="85"/>
      <c r="F59" s="86"/>
      <c r="G59" s="86"/>
      <c r="H59" s="86"/>
      <c r="I59" s="8"/>
    </row>
    <row r="60" spans="1:9" s="1" customFormat="1" ht="19.5" customHeight="1">
      <c r="A60" s="303"/>
      <c r="B60" s="304"/>
      <c r="C60" s="303"/>
      <c r="D60" s="305"/>
      <c r="E60" s="85"/>
      <c r="F60" s="86"/>
      <c r="G60" s="86"/>
      <c r="H60" s="86"/>
      <c r="I60" s="8"/>
    </row>
    <row r="61" spans="1:9" s="1" customFormat="1" ht="19.5" customHeight="1">
      <c r="A61" s="303"/>
      <c r="B61" s="304"/>
      <c r="C61" s="303"/>
      <c r="D61" s="305"/>
      <c r="E61" s="85"/>
      <c r="F61" s="86"/>
      <c r="G61" s="86"/>
      <c r="H61" s="86"/>
      <c r="I61" s="8"/>
    </row>
    <row r="62" spans="1:9" ht="19.5" customHeight="1">
      <c r="A62" s="82"/>
      <c r="B62" s="83"/>
      <c r="C62" s="82"/>
      <c r="D62" s="84"/>
      <c r="E62" s="298"/>
      <c r="F62" s="299"/>
      <c r="G62" s="299"/>
      <c r="H62" s="299"/>
      <c r="I62" s="2"/>
    </row>
    <row r="63" spans="1:9" ht="19.5" customHeight="1">
      <c r="A63" s="82"/>
      <c r="B63" s="83"/>
      <c r="C63" s="82"/>
      <c r="D63" s="84" t="s">
        <v>48</v>
      </c>
      <c r="E63" s="298"/>
      <c r="F63" s="299"/>
      <c r="G63" s="299"/>
      <c r="H63" s="299"/>
      <c r="I63" s="2"/>
    </row>
    <row r="64" spans="1:9" ht="19.5" customHeight="1">
      <c r="A64" s="82"/>
      <c r="B64" s="83"/>
      <c r="C64" s="82"/>
      <c r="D64" s="84" t="s">
        <v>80</v>
      </c>
      <c r="E64" s="298"/>
      <c r="F64" s="299"/>
      <c r="G64" s="299"/>
      <c r="H64" s="299"/>
      <c r="I64" s="2"/>
    </row>
    <row r="65" spans="1:9" ht="19.5" customHeight="1">
      <c r="A65" s="82"/>
      <c r="B65" s="83"/>
      <c r="C65" s="82"/>
      <c r="D65" s="84" t="s">
        <v>84</v>
      </c>
      <c r="E65" s="298"/>
      <c r="F65" s="299"/>
      <c r="G65" s="299"/>
      <c r="H65" s="299"/>
      <c r="I65" s="2"/>
    </row>
    <row r="66" spans="1:9" ht="19.5" customHeight="1">
      <c r="A66" s="82"/>
      <c r="B66" s="83"/>
      <c r="C66" s="82"/>
      <c r="D66" s="84" t="s">
        <v>81</v>
      </c>
      <c r="E66" s="298"/>
      <c r="F66" s="299"/>
      <c r="G66" s="299"/>
      <c r="H66" s="299"/>
      <c r="I66" s="2"/>
    </row>
    <row r="67" spans="1:9" ht="19.5" customHeight="1">
      <c r="A67" s="82"/>
      <c r="B67" s="83"/>
      <c r="C67" s="82"/>
      <c r="D67" s="84"/>
      <c r="E67" s="298"/>
      <c r="F67" s="299"/>
      <c r="G67" s="299"/>
      <c r="H67" s="299"/>
      <c r="I67" s="2"/>
    </row>
    <row r="68" spans="1:9" ht="19.5" customHeight="1">
      <c r="A68" s="82"/>
      <c r="B68" s="83"/>
      <c r="C68" s="82"/>
      <c r="D68" s="84"/>
      <c r="E68" s="298"/>
      <c r="F68" s="299"/>
      <c r="G68" s="299"/>
      <c r="H68" s="299"/>
      <c r="I68" s="2"/>
    </row>
    <row r="69" spans="1:9" ht="19.5" customHeight="1">
      <c r="A69" s="82"/>
      <c r="B69" s="83"/>
      <c r="C69" s="82"/>
      <c r="D69" s="84"/>
      <c r="E69" s="298"/>
      <c r="F69" s="299"/>
      <c r="G69" s="299"/>
      <c r="H69" s="299"/>
      <c r="I69" s="2"/>
    </row>
    <row r="70" spans="1:9" ht="19.5" customHeight="1">
      <c r="A70" s="67"/>
      <c r="B70" s="68"/>
      <c r="C70" s="67"/>
      <c r="D70" s="69"/>
      <c r="E70" s="296"/>
      <c r="F70" s="297"/>
      <c r="G70" s="297"/>
      <c r="H70" s="297"/>
      <c r="I70" s="2"/>
    </row>
    <row r="71" spans="1:9" ht="12.75">
      <c r="A71" s="3" t="s">
        <v>9</v>
      </c>
      <c r="C71" s="5" t="s">
        <v>8</v>
      </c>
      <c r="D71" s="5"/>
      <c r="E71" s="6"/>
      <c r="F71" s="6"/>
      <c r="G71" s="6"/>
      <c r="H71" s="152" t="s">
        <v>65</v>
      </c>
      <c r="I71" s="2"/>
    </row>
    <row r="72" spans="1:8" s="72" customFormat="1" ht="18.75" customHeight="1">
      <c r="A72" s="70"/>
      <c r="B72" s="70"/>
      <c r="C72" s="70"/>
      <c r="D72" s="71"/>
      <c r="E72" s="300"/>
      <c r="F72" s="300"/>
      <c r="G72" s="300"/>
      <c r="H72" s="300"/>
    </row>
    <row r="73" spans="1:8" s="72" customFormat="1" ht="18.75" customHeight="1">
      <c r="A73" s="70"/>
      <c r="B73" s="70"/>
      <c r="C73" s="70"/>
      <c r="D73" s="71"/>
      <c r="E73" s="300"/>
      <c r="F73" s="300"/>
      <c r="G73" s="300"/>
      <c r="H73" s="300"/>
    </row>
    <row r="74" spans="1:8" s="72" customFormat="1" ht="18.75" customHeight="1">
      <c r="A74" s="70"/>
      <c r="B74" s="70"/>
      <c r="C74" s="70"/>
      <c r="D74" s="71"/>
      <c r="E74" s="300"/>
      <c r="F74" s="300"/>
      <c r="G74" s="300"/>
      <c r="H74" s="300"/>
    </row>
    <row r="75" spans="1:8" s="72" customFormat="1" ht="18.75" customHeight="1">
      <c r="A75" s="70"/>
      <c r="B75" s="70"/>
      <c r="C75" s="70"/>
      <c r="D75" s="71"/>
      <c r="E75" s="300"/>
      <c r="F75" s="300"/>
      <c r="G75" s="300"/>
      <c r="H75" s="300"/>
    </row>
    <row r="76" spans="1:8" s="72" customFormat="1" ht="18.75" customHeight="1">
      <c r="A76" s="70"/>
      <c r="B76" s="70"/>
      <c r="C76" s="70"/>
      <c r="D76" s="71"/>
      <c r="E76" s="300"/>
      <c r="F76" s="300"/>
      <c r="G76" s="300"/>
      <c r="H76" s="300"/>
    </row>
    <row r="77" spans="1:8" s="72" customFormat="1" ht="18.75" customHeight="1">
      <c r="A77" s="70"/>
      <c r="B77" s="70"/>
      <c r="C77" s="70"/>
      <c r="D77" s="71"/>
      <c r="E77" s="300"/>
      <c r="F77" s="300"/>
      <c r="G77" s="300"/>
      <c r="H77" s="300"/>
    </row>
    <row r="78" spans="1:8" s="72" customFormat="1" ht="18.75" customHeight="1">
      <c r="A78" s="70"/>
      <c r="B78" s="70"/>
      <c r="C78" s="70"/>
      <c r="D78" s="71"/>
      <c r="E78" s="300"/>
      <c r="F78" s="300"/>
      <c r="G78" s="300"/>
      <c r="H78" s="300"/>
    </row>
    <row r="79" spans="1:8" s="72" customFormat="1" ht="18.75" customHeight="1">
      <c r="A79" s="70"/>
      <c r="B79" s="70"/>
      <c r="C79" s="70"/>
      <c r="D79" s="71"/>
      <c r="E79" s="300"/>
      <c r="F79" s="300"/>
      <c r="G79" s="300"/>
      <c r="H79" s="300"/>
    </row>
    <row r="80" spans="1:8" s="72" customFormat="1" ht="18.75" customHeight="1">
      <c r="A80" s="70"/>
      <c r="B80" s="70"/>
      <c r="C80" s="70"/>
      <c r="D80" s="71"/>
      <c r="E80" s="300"/>
      <c r="F80" s="300"/>
      <c r="G80" s="300"/>
      <c r="H80" s="300"/>
    </row>
    <row r="81" spans="1:8" s="72" customFormat="1" ht="18.75" customHeight="1">
      <c r="A81" s="70"/>
      <c r="B81" s="70"/>
      <c r="C81" s="70"/>
      <c r="D81" s="71"/>
      <c r="E81" s="300"/>
      <c r="F81" s="300"/>
      <c r="G81" s="300"/>
      <c r="H81" s="300"/>
    </row>
    <row r="82" spans="1:8" s="72" customFormat="1" ht="18.75" customHeight="1">
      <c r="A82" s="70"/>
      <c r="B82" s="70"/>
      <c r="C82" s="70"/>
      <c r="D82" s="71"/>
      <c r="E82" s="300"/>
      <c r="F82" s="300"/>
      <c r="G82" s="300"/>
      <c r="H82" s="300"/>
    </row>
    <row r="83" spans="1:8" s="72" customFormat="1" ht="18.75" customHeight="1">
      <c r="A83" s="70"/>
      <c r="B83" s="70"/>
      <c r="C83" s="70"/>
      <c r="D83" s="71"/>
      <c r="E83" s="300"/>
      <c r="F83" s="300"/>
      <c r="G83" s="300"/>
      <c r="H83" s="300"/>
    </row>
    <row r="84" spans="1:8" s="72" customFormat="1" ht="18.75" customHeight="1">
      <c r="A84" s="70"/>
      <c r="B84" s="70"/>
      <c r="C84" s="70"/>
      <c r="D84" s="71"/>
      <c r="E84" s="300"/>
      <c r="F84" s="300"/>
      <c r="G84" s="300"/>
      <c r="H84" s="300"/>
    </row>
    <row r="85" spans="1:8" s="72" customFormat="1" ht="18.75" customHeight="1">
      <c r="A85" s="70"/>
      <c r="B85" s="70"/>
      <c r="C85" s="70"/>
      <c r="D85" s="71"/>
      <c r="E85" s="300"/>
      <c r="F85" s="300"/>
      <c r="G85" s="300"/>
      <c r="H85" s="300"/>
    </row>
    <row r="86" spans="1:8" s="72" customFormat="1" ht="18.75" customHeight="1">
      <c r="A86" s="70"/>
      <c r="B86" s="70"/>
      <c r="C86" s="70"/>
      <c r="D86" s="71"/>
      <c r="E86" s="300"/>
      <c r="F86" s="300"/>
      <c r="G86" s="300"/>
      <c r="H86" s="300"/>
    </row>
    <row r="87" spans="1:8" s="72" customFormat="1" ht="18.75" customHeight="1">
      <c r="A87" s="70"/>
      <c r="B87" s="70"/>
      <c r="C87" s="70"/>
      <c r="D87" s="71"/>
      <c r="E87" s="300"/>
      <c r="F87" s="300"/>
      <c r="G87" s="300"/>
      <c r="H87" s="300"/>
    </row>
    <row r="88" spans="1:8" s="72" customFormat="1" ht="18.75" customHeight="1">
      <c r="A88" s="70"/>
      <c r="B88" s="70"/>
      <c r="C88" s="70"/>
      <c r="D88" s="71"/>
      <c r="E88" s="300"/>
      <c r="F88" s="300"/>
      <c r="G88" s="300"/>
      <c r="H88" s="300"/>
    </row>
    <row r="89" spans="1:8" s="72" customFormat="1" ht="18.75" customHeight="1">
      <c r="A89" s="70"/>
      <c r="B89" s="70"/>
      <c r="C89" s="70"/>
      <c r="D89" s="71"/>
      <c r="E89" s="300"/>
      <c r="F89" s="300"/>
      <c r="G89" s="300"/>
      <c r="H89" s="300"/>
    </row>
    <row r="90" spans="1:8" s="72" customFormat="1" ht="18.75" customHeight="1">
      <c r="A90" s="70"/>
      <c r="B90" s="70"/>
      <c r="C90" s="70"/>
      <c r="D90" s="71"/>
      <c r="E90" s="300"/>
      <c r="F90" s="300"/>
      <c r="G90" s="300"/>
      <c r="H90" s="300"/>
    </row>
    <row r="91" spans="1:8" s="72" customFormat="1" ht="18.75" customHeight="1">
      <c r="A91" s="70"/>
      <c r="B91" s="70"/>
      <c r="C91" s="70"/>
      <c r="D91" s="71"/>
      <c r="E91" s="300"/>
      <c r="F91" s="300"/>
      <c r="G91" s="300"/>
      <c r="H91" s="300"/>
    </row>
    <row r="92" spans="1:8" s="72" customFormat="1" ht="18.75" customHeight="1">
      <c r="A92" s="70"/>
      <c r="B92" s="70"/>
      <c r="C92" s="70"/>
      <c r="D92" s="71"/>
      <c r="E92" s="301"/>
      <c r="F92" s="301"/>
      <c r="G92" s="301"/>
      <c r="H92" s="301"/>
    </row>
    <row r="93" spans="1:8" s="72" customFormat="1" ht="18.75" customHeight="1">
      <c r="A93" s="70"/>
      <c r="B93" s="70"/>
      <c r="C93" s="70"/>
      <c r="D93" s="71"/>
      <c r="E93" s="301"/>
      <c r="F93" s="301"/>
      <c r="G93" s="301"/>
      <c r="H93" s="301"/>
    </row>
    <row r="94" spans="1:8" s="72" customFormat="1" ht="18.75" customHeight="1">
      <c r="A94" s="70"/>
      <c r="B94" s="70"/>
      <c r="C94" s="70"/>
      <c r="D94" s="71"/>
      <c r="E94" s="301"/>
      <c r="F94" s="301"/>
      <c r="G94" s="301"/>
      <c r="H94" s="301"/>
    </row>
    <row r="95" spans="1:8" s="72" customFormat="1" ht="18.75" customHeight="1">
      <c r="A95" s="70"/>
      <c r="B95" s="70"/>
      <c r="C95" s="70"/>
      <c r="D95" s="71"/>
      <c r="E95" s="301"/>
      <c r="F95" s="301"/>
      <c r="G95" s="301"/>
      <c r="H95" s="301"/>
    </row>
    <row r="96" spans="1:8" s="72" customFormat="1" ht="18.75" customHeight="1">
      <c r="A96" s="70"/>
      <c r="B96" s="70"/>
      <c r="C96" s="70"/>
      <c r="D96" s="71"/>
      <c r="E96" s="301"/>
      <c r="F96" s="301"/>
      <c r="G96" s="301"/>
      <c r="H96" s="301"/>
    </row>
    <row r="97" spans="1:8" s="72" customFormat="1" ht="18.75" customHeight="1">
      <c r="A97" s="70"/>
      <c r="B97" s="70"/>
      <c r="C97" s="70"/>
      <c r="D97" s="71"/>
      <c r="E97" s="301"/>
      <c r="F97" s="301"/>
      <c r="G97" s="301"/>
      <c r="H97" s="301"/>
    </row>
    <row r="98" spans="1:8" s="72" customFormat="1" ht="18.75" customHeight="1">
      <c r="A98" s="70"/>
      <c r="B98" s="70"/>
      <c r="C98" s="70"/>
      <c r="D98" s="71"/>
      <c r="E98" s="301"/>
      <c r="F98" s="301"/>
      <c r="G98" s="301"/>
      <c r="H98" s="301"/>
    </row>
    <row r="99" spans="1:8" s="72" customFormat="1" ht="18.75" customHeight="1">
      <c r="A99" s="70"/>
      <c r="B99" s="70"/>
      <c r="C99" s="70"/>
      <c r="D99" s="71"/>
      <c r="E99" s="301"/>
      <c r="F99" s="301"/>
      <c r="G99" s="301"/>
      <c r="H99" s="301"/>
    </row>
    <row r="100" spans="1:8" s="72" customFormat="1" ht="18.75" customHeight="1">
      <c r="A100" s="70"/>
      <c r="B100" s="70"/>
      <c r="C100" s="70"/>
      <c r="D100" s="71"/>
      <c r="E100" s="301"/>
      <c r="F100" s="301"/>
      <c r="G100" s="301"/>
      <c r="H100" s="301"/>
    </row>
    <row r="101" spans="1:8" s="72" customFormat="1" ht="18.75" customHeight="1">
      <c r="A101" s="70"/>
      <c r="B101" s="70"/>
      <c r="C101" s="70"/>
      <c r="D101" s="71"/>
      <c r="E101" s="301"/>
      <c r="F101" s="301"/>
      <c r="G101" s="301"/>
      <c r="H101" s="301"/>
    </row>
    <row r="102" spans="1:8" s="72" customFormat="1" ht="18.75" customHeight="1">
      <c r="A102" s="70"/>
      <c r="B102" s="70"/>
      <c r="C102" s="70"/>
      <c r="D102" s="71"/>
      <c r="E102" s="301"/>
      <c r="F102" s="301"/>
      <c r="G102" s="301"/>
      <c r="H102" s="301"/>
    </row>
    <row r="103" spans="1:8" s="72" customFormat="1" ht="18.75" customHeight="1">
      <c r="A103" s="70"/>
      <c r="B103" s="70"/>
      <c r="C103" s="70"/>
      <c r="D103" s="71"/>
      <c r="E103" s="301"/>
      <c r="F103" s="301"/>
      <c r="G103" s="301"/>
      <c r="H103" s="301"/>
    </row>
    <row r="104" spans="1:8" s="72" customFormat="1" ht="18.75" customHeight="1">
      <c r="A104" s="70"/>
      <c r="B104" s="70"/>
      <c r="C104" s="70"/>
      <c r="D104" s="71"/>
      <c r="E104" s="301"/>
      <c r="F104" s="301"/>
      <c r="G104" s="301"/>
      <c r="H104" s="301"/>
    </row>
    <row r="105" spans="1:8" s="72" customFormat="1" ht="18.75" customHeight="1">
      <c r="A105" s="70"/>
      <c r="B105" s="70"/>
      <c r="C105" s="70"/>
      <c r="D105" s="71"/>
      <c r="E105" s="301"/>
      <c r="F105" s="301"/>
      <c r="G105" s="301"/>
      <c r="H105" s="301"/>
    </row>
    <row r="106" spans="1:8" s="72" customFormat="1" ht="18.75" customHeight="1">
      <c r="A106" s="70"/>
      <c r="B106" s="70"/>
      <c r="C106" s="70"/>
      <c r="D106" s="71"/>
      <c r="E106" s="301"/>
      <c r="F106" s="301"/>
      <c r="G106" s="301"/>
      <c r="H106" s="301"/>
    </row>
    <row r="107" spans="1:8" s="72" customFormat="1" ht="18.75" customHeight="1">
      <c r="A107" s="73"/>
      <c r="B107" s="73"/>
      <c r="C107" s="73"/>
      <c r="D107" s="74"/>
      <c r="E107" s="302"/>
      <c r="F107" s="302"/>
      <c r="G107" s="302"/>
      <c r="H107" s="302"/>
    </row>
    <row r="108" spans="1:8" s="72" customFormat="1" ht="18.75" customHeight="1">
      <c r="A108" s="73"/>
      <c r="B108" s="73"/>
      <c r="C108" s="73"/>
      <c r="D108" s="74"/>
      <c r="E108" s="302"/>
      <c r="F108" s="302"/>
      <c r="G108" s="302"/>
      <c r="H108" s="302"/>
    </row>
    <row r="109" spans="1:8" s="72" customFormat="1" ht="18.75" customHeight="1">
      <c r="A109" s="73"/>
      <c r="B109" s="73"/>
      <c r="C109" s="73"/>
      <c r="D109" s="74"/>
      <c r="E109" s="302"/>
      <c r="F109" s="302"/>
      <c r="G109" s="302"/>
      <c r="H109" s="302"/>
    </row>
    <row r="110" spans="1:8" s="72" customFormat="1" ht="18.75" customHeight="1">
      <c r="A110" s="73"/>
      <c r="B110" s="73"/>
      <c r="C110" s="73"/>
      <c r="D110" s="74"/>
      <c r="E110" s="302"/>
      <c r="F110" s="302"/>
      <c r="G110" s="302"/>
      <c r="H110" s="302"/>
    </row>
    <row r="111" spans="1:8" s="72" customFormat="1" ht="18.75" customHeight="1">
      <c r="A111" s="73"/>
      <c r="B111" s="73"/>
      <c r="C111" s="73"/>
      <c r="D111" s="74"/>
      <c r="E111" s="302"/>
      <c r="F111" s="302"/>
      <c r="G111" s="302"/>
      <c r="H111" s="302"/>
    </row>
    <row r="112" spans="1:8" s="72" customFormat="1" ht="18.75" customHeight="1">
      <c r="A112" s="73"/>
      <c r="B112" s="73"/>
      <c r="C112" s="73"/>
      <c r="D112" s="74"/>
      <c r="E112" s="302"/>
      <c r="F112" s="302"/>
      <c r="G112" s="302"/>
      <c r="H112" s="302"/>
    </row>
    <row r="113" spans="1:8" s="72" customFormat="1" ht="18.75" customHeight="1">
      <c r="A113" s="73"/>
      <c r="B113" s="73"/>
      <c r="C113" s="73"/>
      <c r="D113" s="74"/>
      <c r="E113" s="302"/>
      <c r="F113" s="302"/>
      <c r="G113" s="302"/>
      <c r="H113" s="302"/>
    </row>
    <row r="114" spans="1:8" s="72" customFormat="1" ht="18.75" customHeight="1">
      <c r="A114" s="73"/>
      <c r="B114" s="73"/>
      <c r="C114" s="73"/>
      <c r="D114" s="74"/>
      <c r="E114" s="302"/>
      <c r="F114" s="302"/>
      <c r="G114" s="302"/>
      <c r="H114" s="302"/>
    </row>
    <row r="115" spans="1:8" s="72" customFormat="1" ht="18.75" customHeight="1">
      <c r="A115" s="73"/>
      <c r="B115" s="73"/>
      <c r="C115" s="73"/>
      <c r="D115" s="74"/>
      <c r="E115" s="302"/>
      <c r="F115" s="302"/>
      <c r="G115" s="302"/>
      <c r="H115" s="302"/>
    </row>
    <row r="116" spans="1:8" s="72" customFormat="1" ht="12.75">
      <c r="A116" s="75"/>
      <c r="B116" s="4"/>
      <c r="C116" s="76"/>
      <c r="D116" s="4"/>
      <c r="E116" s="4"/>
      <c r="F116" s="4"/>
      <c r="G116" s="4"/>
      <c r="H116" s="4"/>
    </row>
    <row r="117" spans="1:8" s="72" customFormat="1" ht="12.75" hidden="1">
      <c r="A117" s="4"/>
      <c r="B117" s="4"/>
      <c r="C117" s="4"/>
      <c r="D117" s="4"/>
      <c r="E117" s="4"/>
      <c r="F117" s="4"/>
      <c r="G117" s="4"/>
      <c r="H117" s="4"/>
    </row>
    <row r="118" spans="1:8" s="72" customFormat="1" ht="12.75" hidden="1">
      <c r="A118" s="4"/>
      <c r="B118" s="4"/>
      <c r="C118" s="4"/>
      <c r="D118" s="4"/>
      <c r="E118" s="4"/>
      <c r="F118" s="4"/>
      <c r="G118" s="4"/>
      <c r="H118" s="4"/>
    </row>
    <row r="119" spans="1:8" s="72" customFormat="1" ht="12.75" hidden="1">
      <c r="A119" s="4"/>
      <c r="B119" s="4"/>
      <c r="C119" s="4"/>
      <c r="D119" s="4"/>
      <c r="E119" s="4"/>
      <c r="F119" s="4"/>
      <c r="G119" s="4"/>
      <c r="H119" s="4"/>
    </row>
    <row r="120" spans="1:8" s="72" customFormat="1" ht="12.75" hidden="1">
      <c r="A120" s="4"/>
      <c r="B120" s="4"/>
      <c r="C120" s="4"/>
      <c r="D120" s="4"/>
      <c r="E120" s="4"/>
      <c r="F120" s="4"/>
      <c r="G120" s="4"/>
      <c r="H120" s="4"/>
    </row>
    <row r="121" spans="1:8" s="72" customFormat="1" ht="12.75" hidden="1">
      <c r="A121" s="4"/>
      <c r="B121" s="4"/>
      <c r="C121" s="4"/>
      <c r="D121" s="4"/>
      <c r="E121" s="4"/>
      <c r="F121" s="4"/>
      <c r="G121" s="4"/>
      <c r="H121" s="4"/>
    </row>
    <row r="122" spans="1:8" s="72" customFormat="1" ht="12.75" hidden="1">
      <c r="A122" s="4"/>
      <c r="B122" s="4"/>
      <c r="C122" s="4"/>
      <c r="D122" s="4"/>
      <c r="E122" s="4"/>
      <c r="F122" s="4"/>
      <c r="G122" s="4"/>
      <c r="H122" s="4"/>
    </row>
    <row r="123" spans="1:8" s="72" customFormat="1" ht="12.75" hidden="1">
      <c r="A123" s="4"/>
      <c r="B123" s="4"/>
      <c r="C123" s="4"/>
      <c r="D123" s="4"/>
      <c r="E123" s="4"/>
      <c r="F123" s="4"/>
      <c r="G123" s="4"/>
      <c r="H123" s="4"/>
    </row>
    <row r="124" spans="1:8" s="72" customFormat="1" ht="12.75" hidden="1">
      <c r="A124" s="4"/>
      <c r="B124" s="4"/>
      <c r="C124" s="4"/>
      <c r="D124" s="4"/>
      <c r="E124" s="4"/>
      <c r="F124" s="4"/>
      <c r="G124" s="4"/>
      <c r="H124" s="4"/>
    </row>
    <row r="125" spans="1:8" s="72" customFormat="1" ht="12.75" hidden="1">
      <c r="A125" s="4"/>
      <c r="B125" s="4"/>
      <c r="C125" s="4"/>
      <c r="D125" s="4"/>
      <c r="E125" s="4"/>
      <c r="F125" s="4"/>
      <c r="G125" s="4"/>
      <c r="H125" s="4"/>
    </row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/>
    <row r="163" ht="12.75"/>
    <row r="164" ht="12.75"/>
    <row r="165" ht="12.75"/>
    <row r="166" ht="12.75"/>
  </sheetData>
  <sheetProtection password="C773" sheet="1" formatCells="0" formatRows="0" insertColumns="0" insertRows="0" insertHyperlinks="0" deleteRows="0"/>
  <mergeCells count="36">
    <mergeCell ref="H46:H47"/>
    <mergeCell ref="A46:A47"/>
    <mergeCell ref="B46:B47"/>
    <mergeCell ref="C46:C47"/>
    <mergeCell ref="D46:E47"/>
    <mergeCell ref="F46:F47"/>
    <mergeCell ref="G46:G47"/>
    <mergeCell ref="E9:F9"/>
    <mergeCell ref="G9:H9"/>
    <mergeCell ref="A3:D3"/>
    <mergeCell ref="A12:H12"/>
    <mergeCell ref="A4:D4"/>
    <mergeCell ref="A7:D8"/>
    <mergeCell ref="B9:D9"/>
    <mergeCell ref="C1:D2"/>
    <mergeCell ref="A5:D5"/>
    <mergeCell ref="E5:H5"/>
    <mergeCell ref="E4:H4"/>
    <mergeCell ref="E2:F3"/>
    <mergeCell ref="G2:H3"/>
    <mergeCell ref="A30:E30"/>
    <mergeCell ref="A13:H13"/>
    <mergeCell ref="B31:B32"/>
    <mergeCell ref="A31:A32"/>
    <mergeCell ref="G31:G32"/>
    <mergeCell ref="H31:H32"/>
    <mergeCell ref="F31:F32"/>
    <mergeCell ref="C31:C32"/>
    <mergeCell ref="D31:E32"/>
    <mergeCell ref="A21:H21"/>
    <mergeCell ref="A23:H23"/>
    <mergeCell ref="A22:H22"/>
    <mergeCell ref="A14:H14"/>
    <mergeCell ref="A19:H19"/>
    <mergeCell ref="A15:H15"/>
    <mergeCell ref="A20:H20"/>
  </mergeCells>
  <printOptions horizontalCentered="1"/>
  <pageMargins left="0.1968503937007874" right="0.15748031496062992" top="0.11811023622047245" bottom="0.07874015748031496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0"/>
  <sheetViews>
    <sheetView zoomScalePageLayoutView="0" workbookViewId="0" topLeftCell="A1">
      <pane xSplit="4" ySplit="4" topLeftCell="F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L1" sqref="J1:L16384"/>
    </sheetView>
  </sheetViews>
  <sheetFormatPr defaultColWidth="11.421875" defaultRowHeight="12.75"/>
  <cols>
    <col min="1" max="1" width="3.140625" style="132" customWidth="1"/>
    <col min="2" max="2" width="8.421875" style="132" customWidth="1"/>
    <col min="3" max="3" width="37.57421875" style="107" customWidth="1"/>
    <col min="4" max="4" width="10.8515625" style="107" customWidth="1"/>
    <col min="5" max="5" width="17.7109375" style="133" customWidth="1"/>
    <col min="6" max="6" width="15.00390625" style="107" customWidth="1"/>
    <col min="7" max="7" width="14.7109375" style="107" customWidth="1"/>
    <col min="8" max="8" width="18.140625" style="107" customWidth="1"/>
    <col min="9" max="9" width="0.2890625" style="107" customWidth="1"/>
    <col min="10" max="10" width="9.140625" style="107" hidden="1" customWidth="1"/>
    <col min="11" max="11" width="12.421875" style="107" hidden="1" customWidth="1"/>
    <col min="12" max="12" width="14.8515625" style="107" hidden="1" customWidth="1"/>
    <col min="13" max="13" width="11.8515625" style="107" customWidth="1"/>
    <col min="14" max="14" width="9.00390625" style="107" bestFit="1" customWidth="1"/>
    <col min="15" max="15" width="7.57421875" style="107" bestFit="1" customWidth="1"/>
    <col min="16" max="16" width="10.140625" style="107" bestFit="1" customWidth="1"/>
    <col min="17" max="17" width="2.00390625" style="107" customWidth="1"/>
    <col min="18" max="18" width="14.00390625" style="107" bestFit="1" customWidth="1"/>
    <col min="19" max="16384" width="11.421875" style="107" customWidth="1"/>
  </cols>
  <sheetData>
    <row r="1" spans="1:6" ht="26.25" thickBot="1">
      <c r="A1" s="105" t="s">
        <v>85</v>
      </c>
      <c r="B1" s="105"/>
      <c r="C1" s="105"/>
      <c r="D1" s="105"/>
      <c r="E1" s="105"/>
      <c r="F1" s="105"/>
    </row>
    <row r="2" spans="1:18" ht="27" customHeight="1" thickBot="1">
      <c r="A2" s="266" t="s">
        <v>0</v>
      </c>
      <c r="B2" s="268" t="s">
        <v>24</v>
      </c>
      <c r="C2" s="270" t="s">
        <v>35</v>
      </c>
      <c r="D2" s="271"/>
      <c r="E2" s="274" t="s">
        <v>23</v>
      </c>
      <c r="F2" s="275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</row>
    <row r="3" spans="1:14" ht="27" customHeight="1" thickBot="1">
      <c r="A3" s="267"/>
      <c r="B3" s="269"/>
      <c r="C3" s="272"/>
      <c r="D3" s="273"/>
      <c r="E3" s="276" t="s">
        <v>66</v>
      </c>
      <c r="F3" s="277"/>
      <c r="G3" s="278" t="s">
        <v>51</v>
      </c>
      <c r="H3" s="278"/>
      <c r="I3" s="277"/>
      <c r="J3" s="259"/>
      <c r="K3" s="260"/>
      <c r="L3" s="261"/>
      <c r="M3" s="257" t="s">
        <v>74</v>
      </c>
      <c r="N3" s="108"/>
    </row>
    <row r="4" spans="1:13" ht="21" customHeight="1" thickBot="1">
      <c r="A4" s="267"/>
      <c r="B4" s="269"/>
      <c r="C4" s="272"/>
      <c r="D4" s="273"/>
      <c r="E4" s="153" t="s">
        <v>67</v>
      </c>
      <c r="F4" s="153" t="s">
        <v>28</v>
      </c>
      <c r="G4" s="154" t="s">
        <v>71</v>
      </c>
      <c r="H4" s="109" t="s">
        <v>72</v>
      </c>
      <c r="I4" s="109" t="s">
        <v>70</v>
      </c>
      <c r="J4" s="262"/>
      <c r="K4" s="263"/>
      <c r="L4" s="264"/>
      <c r="M4" s="258"/>
    </row>
    <row r="5" spans="1:13" ht="17.25" customHeight="1">
      <c r="A5" s="176">
        <f>+'Pedido Cotizacion LIC'!A33</f>
        <v>1</v>
      </c>
      <c r="B5" s="174">
        <f>'Pedido Cotizacion LIC'!B33</f>
        <v>30</v>
      </c>
      <c r="C5" s="173" t="str">
        <f>'Pedido Cotizacion LIC'!D33</f>
        <v>Gasa hidrofila doble punto cadena sin defectos en el plegado ni</v>
      </c>
      <c r="D5" s="182"/>
      <c r="E5" s="204"/>
      <c r="F5" s="205"/>
      <c r="G5" s="200">
        <v>19030</v>
      </c>
      <c r="H5" s="201">
        <f>G5*B5</f>
        <v>570900</v>
      </c>
      <c r="I5" s="155"/>
      <c r="J5" s="165"/>
      <c r="K5" s="172"/>
      <c r="L5" s="203">
        <f>K5*B5</f>
        <v>0</v>
      </c>
      <c r="M5" s="202">
        <f>MIN(G5,E5)</f>
        <v>19030</v>
      </c>
    </row>
    <row r="6" spans="1:13" ht="17.25" customHeight="1">
      <c r="A6" s="175">
        <v>2</v>
      </c>
      <c r="B6" s="174">
        <f>'Pedido Cotizacion LIC'!B38</f>
        <v>42</v>
      </c>
      <c r="C6" s="173" t="str">
        <f>'Pedido Cotizacion LIC'!D38</f>
        <v>Rollo de tela adhesiva hipoalergica de 2. 5 cm</v>
      </c>
      <c r="D6" s="183"/>
      <c r="E6" s="187">
        <v>559.75</v>
      </c>
      <c r="F6" s="188">
        <f>E6*B6</f>
        <v>23509.5</v>
      </c>
      <c r="G6" s="188">
        <v>344.05</v>
      </c>
      <c r="H6" s="157">
        <f>G6*B6</f>
        <v>14450.1</v>
      </c>
      <c r="I6" s="156"/>
      <c r="J6" s="165"/>
      <c r="K6" s="156"/>
      <c r="L6" s="158"/>
      <c r="M6" s="164">
        <f>MIN(G6,E6,K6)</f>
        <v>344.05</v>
      </c>
    </row>
    <row r="7" spans="1:13" ht="17.25" customHeight="1">
      <c r="A7" s="175">
        <v>3</v>
      </c>
      <c r="B7" s="174">
        <f>'Pedido Cotizacion LIC'!B39</f>
        <v>24</v>
      </c>
      <c r="C7" s="173" t="str">
        <f>'Pedido Cotizacion LIC'!D39</f>
        <v>Rollo de  tela adhesiva hipoalergica de 5 cm</v>
      </c>
      <c r="D7" s="183"/>
      <c r="E7" s="187">
        <v>1119.5</v>
      </c>
      <c r="F7" s="188">
        <f aca="true" t="shared" si="0" ref="F7:F18">E7*B7</f>
        <v>26868</v>
      </c>
      <c r="G7" s="188">
        <v>688.12</v>
      </c>
      <c r="H7" s="157">
        <f aca="true" t="shared" si="1" ref="H7:H18">G7*B7</f>
        <v>16514.88</v>
      </c>
      <c r="I7" s="156"/>
      <c r="J7" s="165"/>
      <c r="K7" s="156"/>
      <c r="L7" s="158"/>
      <c r="M7" s="164">
        <f aca="true" t="shared" si="2" ref="M7:M18">MIN(G7,E7,K7)</f>
        <v>688.12</v>
      </c>
    </row>
    <row r="8" spans="1:13" ht="17.25" customHeight="1">
      <c r="A8" s="175">
        <v>4</v>
      </c>
      <c r="B8" s="174">
        <f>'Pedido Cotizacion LIC'!B40</f>
        <v>10</v>
      </c>
      <c r="C8" s="173" t="str">
        <f>'Pedido Cotizacion LIC'!D40</f>
        <v>Paquetes de algodón x 500 grs.</v>
      </c>
      <c r="D8" s="183"/>
      <c r="E8" s="187">
        <v>22.2</v>
      </c>
      <c r="F8" s="188">
        <f t="shared" si="0"/>
        <v>222</v>
      </c>
      <c r="G8" s="188">
        <v>25</v>
      </c>
      <c r="H8" s="157">
        <f t="shared" si="1"/>
        <v>250</v>
      </c>
      <c r="I8" s="156"/>
      <c r="J8" s="165"/>
      <c r="K8" s="156"/>
      <c r="L8" s="158"/>
      <c r="M8" s="164">
        <f t="shared" si="2"/>
        <v>22.2</v>
      </c>
    </row>
    <row r="9" spans="1:13" ht="17.25" customHeight="1">
      <c r="A9" s="175">
        <v>5</v>
      </c>
      <c r="B9" s="174">
        <f>'Pedido Cotizacion LIC'!B41</f>
        <v>2</v>
      </c>
      <c r="C9" s="173" t="str">
        <f>'Pedido Cotizacion LIC'!D41</f>
        <v>Crema tipo Platsul A (sulfadiazina de plata + vitamina A + Lidocaina) x 400grs</v>
      </c>
      <c r="D9" s="183"/>
      <c r="E9" s="187">
        <v>3101</v>
      </c>
      <c r="F9" s="188">
        <f t="shared" si="0"/>
        <v>6202</v>
      </c>
      <c r="G9" s="188">
        <v>2440</v>
      </c>
      <c r="H9" s="157">
        <f t="shared" si="1"/>
        <v>4880</v>
      </c>
      <c r="I9" s="156"/>
      <c r="J9" s="165"/>
      <c r="K9" s="156"/>
      <c r="L9" s="158"/>
      <c r="M9" s="164">
        <f t="shared" si="2"/>
        <v>2440</v>
      </c>
    </row>
    <row r="10" spans="1:13" ht="17.25" customHeight="1">
      <c r="A10" s="175">
        <v>6</v>
      </c>
      <c r="B10" s="174">
        <f>'Pedido Cotizacion LIC'!B42</f>
        <v>50</v>
      </c>
      <c r="C10" s="173" t="str">
        <f>'Pedido Cotizacion LIC'!D42</f>
        <v>Solución fisiológica en sachet x 500 ml</v>
      </c>
      <c r="D10" s="183"/>
      <c r="E10" s="189"/>
      <c r="F10" s="188"/>
      <c r="G10" s="187"/>
      <c r="H10" s="157"/>
      <c r="I10" s="156"/>
      <c r="J10" s="165"/>
      <c r="K10" s="156"/>
      <c r="L10" s="158"/>
      <c r="M10" s="164">
        <f t="shared" si="2"/>
        <v>0</v>
      </c>
    </row>
    <row r="11" spans="1:13" ht="17.25" customHeight="1">
      <c r="A11" s="175">
        <v>7</v>
      </c>
      <c r="B11" s="174">
        <f>'Pedido Cotizacion LIC'!B43</f>
        <v>2</v>
      </c>
      <c r="C11" s="173" t="str">
        <f>'Pedido Cotizacion LIC'!D43</f>
        <v>Formal al 40% x 5 litros </v>
      </c>
      <c r="D11" s="183"/>
      <c r="E11" s="189"/>
      <c r="F11" s="188"/>
      <c r="G11" s="187">
        <v>560</v>
      </c>
      <c r="H11" s="157">
        <f t="shared" si="1"/>
        <v>1120</v>
      </c>
      <c r="I11" s="156"/>
      <c r="J11" s="165"/>
      <c r="K11" s="156"/>
      <c r="L11" s="158"/>
      <c r="M11" s="164">
        <f t="shared" si="2"/>
        <v>560</v>
      </c>
    </row>
    <row r="12" spans="1:13" ht="17.25" customHeight="1">
      <c r="A12" s="175">
        <v>8</v>
      </c>
      <c r="B12" s="174">
        <f>'Pedido Cotizacion LIC'!B44</f>
        <v>5</v>
      </c>
      <c r="C12" s="173" t="str">
        <f>'Pedido Cotizacion LIC'!D44</f>
        <v>Jeringas de 5 ml x 100 uni, pico centrado</v>
      </c>
      <c r="D12" s="183"/>
      <c r="E12" s="190"/>
      <c r="F12" s="188"/>
      <c r="G12" s="187"/>
      <c r="H12" s="157"/>
      <c r="I12" s="156"/>
      <c r="J12" s="165"/>
      <c r="K12" s="156"/>
      <c r="L12" s="158"/>
      <c r="M12" s="164">
        <f t="shared" si="2"/>
        <v>0</v>
      </c>
    </row>
    <row r="13" spans="1:13" ht="17.25" customHeight="1">
      <c r="A13" s="175">
        <v>9</v>
      </c>
      <c r="B13" s="174">
        <f>'Pedido Cotizacion LIC'!B48</f>
        <v>5</v>
      </c>
      <c r="C13" s="173" t="str">
        <f>'Pedido Cotizacion LIC'!D48</f>
        <v>Jeringas de 10 ml x 100 uni, pico centrado</v>
      </c>
      <c r="D13" s="183"/>
      <c r="E13" s="187">
        <v>48029.18</v>
      </c>
      <c r="F13" s="188">
        <f t="shared" si="0"/>
        <v>240145.9</v>
      </c>
      <c r="G13" s="187"/>
      <c r="H13" s="157"/>
      <c r="I13" s="156"/>
      <c r="J13" s="165"/>
      <c r="K13" s="156"/>
      <c r="L13" s="158"/>
      <c r="M13" s="164">
        <f t="shared" si="2"/>
        <v>48029.18</v>
      </c>
    </row>
    <row r="14" spans="1:13" ht="17.25" customHeight="1">
      <c r="A14" s="175">
        <v>10</v>
      </c>
      <c r="B14" s="174">
        <f>'Pedido Cotizacion LIC'!B49</f>
        <v>2</v>
      </c>
      <c r="C14" s="173" t="str">
        <f>'Pedido Cotizacion LIC'!D49</f>
        <v>Tensiómetro comun</v>
      </c>
      <c r="D14" s="184"/>
      <c r="E14" s="187">
        <v>6626.914</v>
      </c>
      <c r="F14" s="188">
        <f t="shared" si="0"/>
        <v>13253.828</v>
      </c>
      <c r="G14" s="187">
        <v>4000</v>
      </c>
      <c r="H14" s="157">
        <f t="shared" si="1"/>
        <v>8000</v>
      </c>
      <c r="I14" s="156"/>
      <c r="J14" s="165"/>
      <c r="K14" s="156"/>
      <c r="L14" s="158"/>
      <c r="M14" s="164">
        <f t="shared" si="2"/>
        <v>4000</v>
      </c>
    </row>
    <row r="15" spans="1:13" ht="17.25" customHeight="1">
      <c r="A15" s="175">
        <v>11</v>
      </c>
      <c r="B15" s="174" t="e">
        <f>'Pedido Cotizacion LIC'!#REF!</f>
        <v>#REF!</v>
      </c>
      <c r="C15" s="173" t="e">
        <f>'Pedido Cotizacion LIC'!#REF!</f>
        <v>#REF!</v>
      </c>
      <c r="D15" s="184"/>
      <c r="E15" s="187">
        <v>1690</v>
      </c>
      <c r="F15" s="188" t="e">
        <f t="shared" si="0"/>
        <v>#REF!</v>
      </c>
      <c r="G15" s="187">
        <v>1512.5</v>
      </c>
      <c r="H15" s="157" t="e">
        <f t="shared" si="1"/>
        <v>#REF!</v>
      </c>
      <c r="I15" s="156"/>
      <c r="J15" s="165"/>
      <c r="K15" s="156"/>
      <c r="L15" s="158"/>
      <c r="M15" s="164">
        <f t="shared" si="2"/>
        <v>1512.5</v>
      </c>
    </row>
    <row r="16" spans="1:13" ht="17.25" customHeight="1">
      <c r="A16" s="175">
        <v>12</v>
      </c>
      <c r="B16" s="174">
        <f>'Pedido Cotizacion LIC'!B50</f>
        <v>2</v>
      </c>
      <c r="C16" s="173" t="str">
        <f>'Pedido Cotizacion LIC'!D50</f>
        <v>Cepillo chico para lavar instrumental</v>
      </c>
      <c r="D16" s="184"/>
      <c r="E16" s="187">
        <v>505.32</v>
      </c>
      <c r="F16" s="188">
        <f t="shared" si="0"/>
        <v>1010.64</v>
      </c>
      <c r="G16" s="187"/>
      <c r="H16" s="157"/>
      <c r="I16" s="156"/>
      <c r="J16" s="165"/>
      <c r="K16" s="156"/>
      <c r="L16" s="158"/>
      <c r="M16" s="164">
        <f t="shared" si="2"/>
        <v>505.32</v>
      </c>
    </row>
    <row r="17" spans="1:13" ht="17.25" customHeight="1">
      <c r="A17" s="175">
        <v>13</v>
      </c>
      <c r="B17" s="174">
        <f>'Pedido Cotizacion LIC'!B51</f>
        <v>20</v>
      </c>
      <c r="C17" s="173" t="str">
        <f>'Pedido Cotizacion LIC'!D51</f>
        <v>Cajas de guantes de látex (examinación) talle M x 100</v>
      </c>
      <c r="D17" s="185"/>
      <c r="E17" s="187">
        <v>3770.7</v>
      </c>
      <c r="F17" s="188">
        <f t="shared" si="0"/>
        <v>75414</v>
      </c>
      <c r="G17" s="187">
        <v>4300</v>
      </c>
      <c r="H17" s="157">
        <f t="shared" si="1"/>
        <v>86000</v>
      </c>
      <c r="I17" s="156"/>
      <c r="J17" s="165"/>
      <c r="K17" s="156"/>
      <c r="L17" s="158"/>
      <c r="M17" s="164">
        <f t="shared" si="2"/>
        <v>3770.7</v>
      </c>
    </row>
    <row r="18" spans="1:13" ht="17.25" customHeight="1" thickBot="1">
      <c r="A18" s="177">
        <v>14</v>
      </c>
      <c r="B18" s="178">
        <f>'Pedido Cotizacion LIC'!B52</f>
        <v>20</v>
      </c>
      <c r="C18" s="179" t="str">
        <f>'Pedido Cotizacion LIC'!D52</f>
        <v>Idem item anterior pero de VINILO</v>
      </c>
      <c r="D18" s="186"/>
      <c r="E18" s="191">
        <v>4280</v>
      </c>
      <c r="F18" s="192">
        <f t="shared" si="0"/>
        <v>85600</v>
      </c>
      <c r="G18" s="187">
        <v>4750</v>
      </c>
      <c r="H18" s="157">
        <f t="shared" si="1"/>
        <v>95000</v>
      </c>
      <c r="I18" s="159"/>
      <c r="J18" s="166"/>
      <c r="K18" s="159"/>
      <c r="L18" s="160"/>
      <c r="M18" s="164">
        <f t="shared" si="2"/>
        <v>4280</v>
      </c>
    </row>
    <row r="19" spans="1:18" ht="18" customHeight="1">
      <c r="A19" s="110"/>
      <c r="B19" s="110"/>
      <c r="C19" s="111"/>
      <c r="D19" s="111"/>
      <c r="E19" s="112"/>
      <c r="F19" s="157" t="e">
        <f>SUM(F6:F18)</f>
        <v>#REF!</v>
      </c>
      <c r="G19" s="112"/>
      <c r="H19" s="157" t="e">
        <f>SUM(H5:H18)</f>
        <v>#REF!</v>
      </c>
      <c r="I19" s="112"/>
      <c r="J19" s="108"/>
      <c r="K19" s="108"/>
      <c r="L19" s="108"/>
      <c r="M19" s="108"/>
      <c r="N19" s="108"/>
      <c r="O19" s="108"/>
      <c r="P19" s="108"/>
      <c r="Q19" s="108"/>
      <c r="R19" s="108"/>
    </row>
    <row r="20" spans="1:24" ht="16.5" customHeight="1">
      <c r="A20" s="113"/>
      <c r="B20" s="114"/>
      <c r="C20" s="115"/>
      <c r="D20" s="115"/>
      <c r="E20" s="181" t="s">
        <v>86</v>
      </c>
      <c r="F20" s="180" t="e">
        <f>F19*1.21</f>
        <v>#REF!</v>
      </c>
      <c r="G20" s="116"/>
      <c r="H20" s="180" t="e">
        <f>H19*1.21</f>
        <v>#REF!</v>
      </c>
      <c r="I20" s="116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</row>
    <row r="21" spans="1:20" ht="12.75">
      <c r="A21" s="113"/>
      <c r="B21" s="114"/>
      <c r="C21" s="106"/>
      <c r="D21" s="117" t="s">
        <v>36</v>
      </c>
      <c r="E21" s="118"/>
      <c r="F21" s="119"/>
      <c r="G21" s="118"/>
      <c r="H21" s="119"/>
      <c r="I21" s="119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</row>
    <row r="22" spans="1:9" ht="12.75">
      <c r="A22" s="113"/>
      <c r="B22" s="114"/>
      <c r="C22" s="106"/>
      <c r="D22" s="117"/>
      <c r="E22" s="120"/>
      <c r="F22" s="121"/>
      <c r="G22" s="120"/>
      <c r="H22" s="121"/>
      <c r="I22" s="121"/>
    </row>
    <row r="23" spans="1:9" ht="12.75">
      <c r="A23" s="113"/>
      <c r="B23" s="114"/>
      <c r="C23" s="106"/>
      <c r="D23" s="117" t="s">
        <v>37</v>
      </c>
      <c r="E23" s="118"/>
      <c r="F23" s="119"/>
      <c r="G23" s="118"/>
      <c r="H23" s="119"/>
      <c r="I23" s="119"/>
    </row>
    <row r="24" spans="1:9" ht="12.75">
      <c r="A24" s="113"/>
      <c r="B24" s="114"/>
      <c r="C24" s="106"/>
      <c r="D24" s="117"/>
      <c r="E24" s="120"/>
      <c r="F24" s="121"/>
      <c r="G24" s="120"/>
      <c r="H24" s="121"/>
      <c r="I24" s="121"/>
    </row>
    <row r="25" spans="1:9" ht="12.75">
      <c r="A25" s="113"/>
      <c r="B25" s="114"/>
      <c r="C25" s="106"/>
      <c r="D25" s="117" t="s">
        <v>58</v>
      </c>
      <c r="E25" s="123"/>
      <c r="F25" s="124"/>
      <c r="G25" s="123"/>
      <c r="H25" s="124"/>
      <c r="I25" s="124"/>
    </row>
    <row r="26" spans="1:9" ht="15.75" customHeight="1">
      <c r="A26" s="113"/>
      <c r="B26" s="114"/>
      <c r="C26" s="106"/>
      <c r="D26" s="117" t="s">
        <v>59</v>
      </c>
      <c r="E26" s="118" t="s">
        <v>68</v>
      </c>
      <c r="F26" s="119"/>
      <c r="G26" s="118" t="s">
        <v>73</v>
      </c>
      <c r="H26" s="119"/>
      <c r="I26" s="122"/>
    </row>
    <row r="27" spans="1:9" ht="15.75">
      <c r="A27" s="113"/>
      <c r="B27" s="114"/>
      <c r="C27" s="106"/>
      <c r="D27" s="117" t="s">
        <v>60</v>
      </c>
      <c r="E27" s="161" t="s">
        <v>69</v>
      </c>
      <c r="F27" s="126"/>
      <c r="G27" s="125" t="s">
        <v>87</v>
      </c>
      <c r="H27" s="126"/>
      <c r="I27" s="126"/>
    </row>
    <row r="28" spans="1:9" ht="12.75">
      <c r="A28" s="265"/>
      <c r="B28" s="265"/>
      <c r="C28" s="265"/>
      <c r="D28" s="117" t="s">
        <v>22</v>
      </c>
      <c r="E28" s="118" t="s">
        <v>25</v>
      </c>
      <c r="F28" s="127"/>
      <c r="G28" s="118" t="s">
        <v>25</v>
      </c>
      <c r="H28" s="127"/>
      <c r="I28" s="127"/>
    </row>
    <row r="29" spans="1:20" ht="15.75">
      <c r="A29" s="113"/>
      <c r="B29" s="128"/>
      <c r="C29" s="129"/>
      <c r="D29" s="130" t="s">
        <v>61</v>
      </c>
      <c r="E29" s="125" t="s">
        <v>62</v>
      </c>
      <c r="F29" s="126"/>
      <c r="G29" s="125" t="s">
        <v>62</v>
      </c>
      <c r="H29" s="126"/>
      <c r="I29" s="126"/>
      <c r="R29" s="108"/>
      <c r="S29" s="108"/>
      <c r="T29" s="108"/>
    </row>
    <row r="30" spans="2:20" ht="12.75">
      <c r="B30" s="131"/>
      <c r="C30" s="131"/>
      <c r="D30" s="131"/>
      <c r="E30" s="131"/>
      <c r="F30" s="131"/>
      <c r="G30" s="131"/>
      <c r="R30" s="108"/>
      <c r="S30" s="108"/>
      <c r="T30" s="108"/>
    </row>
    <row r="31" spans="2:7" ht="12.75">
      <c r="B31" s="131"/>
      <c r="C31" s="131"/>
      <c r="D31" s="131"/>
      <c r="E31" s="131"/>
      <c r="F31" s="131"/>
      <c r="G31" s="131"/>
    </row>
    <row r="32" spans="2:6" ht="12.75">
      <c r="B32" s="131"/>
      <c r="C32" s="131"/>
      <c r="D32" s="131"/>
      <c r="E32" s="131"/>
      <c r="F32" s="131"/>
    </row>
    <row r="33" spans="2:12" ht="12.75">
      <c r="B33" s="131"/>
      <c r="C33" s="131"/>
      <c r="D33" s="131"/>
      <c r="E33" s="131"/>
      <c r="F33" s="131"/>
      <c r="J33" s="108"/>
      <c r="K33" s="108"/>
      <c r="L33" s="108"/>
    </row>
    <row r="34" spans="1:12" ht="12.75">
      <c r="A34" s="107"/>
      <c r="B34" s="131"/>
      <c r="C34" s="131"/>
      <c r="D34" s="131"/>
      <c r="E34" s="131"/>
      <c r="F34" s="131"/>
      <c r="J34" s="108"/>
      <c r="K34" s="108"/>
      <c r="L34" s="108"/>
    </row>
    <row r="35" spans="1:12" ht="12.75">
      <c r="A35" s="107"/>
      <c r="J35" s="108"/>
      <c r="K35" s="108"/>
      <c r="L35" s="108"/>
    </row>
    <row r="36" spans="1:12" ht="12.75">
      <c r="A36" s="107"/>
      <c r="J36" s="108"/>
      <c r="K36" s="108"/>
      <c r="L36" s="108"/>
    </row>
    <row r="37" spans="1:12" ht="12.75">
      <c r="A37" s="107"/>
      <c r="J37" s="108"/>
      <c r="K37" s="108"/>
      <c r="L37" s="108"/>
    </row>
    <row r="38" spans="1:12" ht="12.75">
      <c r="A38" s="107"/>
      <c r="J38" s="108"/>
      <c r="K38" s="108"/>
      <c r="L38" s="108"/>
    </row>
    <row r="39" spans="1:12" ht="12.75">
      <c r="A39" s="107"/>
      <c r="J39" s="108"/>
      <c r="K39" s="108"/>
      <c r="L39" s="108"/>
    </row>
    <row r="40" spans="1:12" ht="12.75">
      <c r="A40" s="107"/>
      <c r="J40" s="108"/>
      <c r="K40" s="108"/>
      <c r="L40" s="108"/>
    </row>
  </sheetData>
  <sheetProtection formatCells="0" formatColumns="0" formatRows="0" insertColumns="0" insertRows="0" deleteColumns="0" deleteRows="0" selectLockedCells="1" sort="0" autoFilter="0" pivotTables="0"/>
  <mergeCells count="9">
    <mergeCell ref="M3:M4"/>
    <mergeCell ref="J3:L4"/>
    <mergeCell ref="A28:C28"/>
    <mergeCell ref="A2:A4"/>
    <mergeCell ref="B2:B4"/>
    <mergeCell ref="C2:D4"/>
    <mergeCell ref="E2:F2"/>
    <mergeCell ref="E3:F3"/>
    <mergeCell ref="G3:I3"/>
  </mergeCells>
  <printOptions/>
  <pageMargins left="0.16" right="0.58" top="1.06" bottom="0.69" header="0" footer="0"/>
  <pageSetup horizontalDpi="300" verticalDpi="300" orientation="landscape" paperSize="9" r:id="rId1"/>
  <headerFooter alignWithMargins="0">
    <oddFooter xml:space="preserve">&amp;L&amp;F  &amp;A&amp;R&amp;D -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H16" sqref="H16"/>
    </sheetView>
  </sheetViews>
  <sheetFormatPr defaultColWidth="0" defaultRowHeight="0" customHeight="1" zeroHeight="1"/>
  <cols>
    <col min="1" max="1" width="5.7109375" style="0" bestFit="1" customWidth="1"/>
    <col min="2" max="2" width="54.57421875" style="0" customWidth="1"/>
    <col min="3" max="3" width="15.57421875" style="0" customWidth="1"/>
    <col min="4" max="4" width="6.421875" style="0" bestFit="1" customWidth="1"/>
    <col min="5" max="5" width="10.00390625" style="0" customWidth="1"/>
    <col min="6" max="6" width="0.13671875" style="0" hidden="1" customWidth="1"/>
    <col min="7" max="7" width="0.2890625" style="0" hidden="1" customWidth="1"/>
    <col min="8" max="8" width="13.140625" style="96" customWidth="1"/>
    <col min="9" max="11" width="17.00390625" style="0" customWidth="1"/>
    <col min="12" max="12" width="0.71875" style="0" customWidth="1"/>
    <col min="13" max="13" width="5.8515625" style="0" hidden="1" customWidth="1"/>
    <col min="14" max="14" width="11.421875" style="0" hidden="1" customWidth="1"/>
    <col min="15" max="15" width="11.00390625" style="1" hidden="1" customWidth="1"/>
    <col min="16" max="16" width="1.421875" style="0" customWidth="1"/>
    <col min="17" max="16384" width="0" style="0" hidden="1" customWidth="1"/>
  </cols>
  <sheetData>
    <row r="1" spans="1:11" ht="36" thickBot="1">
      <c r="A1" s="281" t="s">
        <v>88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5" s="1" customFormat="1" ht="15.75" thickBot="1">
      <c r="A2" s="19"/>
      <c r="B2" s="19"/>
      <c r="C2" s="9"/>
      <c r="D2" s="19"/>
      <c r="E2" s="19"/>
      <c r="F2" s="89"/>
      <c r="G2" s="90"/>
      <c r="H2" s="92"/>
      <c r="I2" s="19"/>
      <c r="J2" s="20">
        <v>0.21</v>
      </c>
      <c r="K2" s="19"/>
      <c r="L2" s="8"/>
      <c r="M2" s="8"/>
      <c r="N2" s="284" t="s">
        <v>33</v>
      </c>
      <c r="O2" s="282" t="s">
        <v>41</v>
      </c>
    </row>
    <row r="3" spans="1:15" s="1" customFormat="1" ht="30" customHeight="1" thickBot="1">
      <c r="A3" s="33" t="s">
        <v>0</v>
      </c>
      <c r="B3" s="88" t="s">
        <v>35</v>
      </c>
      <c r="C3" s="33" t="s">
        <v>32</v>
      </c>
      <c r="D3" s="37" t="s">
        <v>24</v>
      </c>
      <c r="E3" s="36" t="s">
        <v>34</v>
      </c>
      <c r="F3" s="38" t="s">
        <v>31</v>
      </c>
      <c r="G3" s="38" t="s">
        <v>30</v>
      </c>
      <c r="H3" s="93" t="s">
        <v>29</v>
      </c>
      <c r="I3" s="34" t="s">
        <v>28</v>
      </c>
      <c r="J3" s="35" t="s">
        <v>22</v>
      </c>
      <c r="K3" s="34" t="s">
        <v>27</v>
      </c>
      <c r="L3" s="8"/>
      <c r="M3" s="40" t="s">
        <v>26</v>
      </c>
      <c r="N3" s="285"/>
      <c r="O3" s="283"/>
    </row>
    <row r="4" spans="1:15" s="1" customFormat="1" ht="26.25" thickBot="1">
      <c r="A4" s="170">
        <v>1</v>
      </c>
      <c r="B4" s="146" t="str">
        <f>+'Comp. s. Informe Tecnico'!C5</f>
        <v>Gasa hidrofila doble punto cadena sin defectos en el plegado ni</v>
      </c>
      <c r="C4" s="162" t="s">
        <v>51</v>
      </c>
      <c r="D4" s="143">
        <v>40</v>
      </c>
      <c r="E4" s="151"/>
      <c r="F4" s="134"/>
      <c r="G4" s="97"/>
      <c r="H4" s="141">
        <f>'Comp. s. Informe Tecnico'!G5:G5</f>
        <v>19030</v>
      </c>
      <c r="I4" s="98">
        <f>H4*D4</f>
        <v>761200</v>
      </c>
      <c r="J4" s="99">
        <f aca="true" t="shared" si="0" ref="J4:J16">+I4*$J$2</f>
        <v>159852</v>
      </c>
      <c r="K4" s="100">
        <f aca="true" t="shared" si="1" ref="K4:K16">+I4+J4</f>
        <v>921052</v>
      </c>
      <c r="L4" s="8"/>
      <c r="M4" s="18"/>
      <c r="N4" s="12"/>
      <c r="O4" s="48">
        <f>SUM(G4+H4)*20%+(G4+H4)</f>
        <v>22836</v>
      </c>
    </row>
    <row r="5" spans="1:15" s="1" customFormat="1" ht="15" thickBot="1">
      <c r="A5" s="149">
        <v>2</v>
      </c>
      <c r="B5" s="147" t="str">
        <f>'Comp. s. Informe Tecnico'!C6</f>
        <v>Rollo de tela adhesiva hipoalergica de 2. 5 cm</v>
      </c>
      <c r="C5" s="163" t="s">
        <v>51</v>
      </c>
      <c r="D5" s="144">
        <v>36</v>
      </c>
      <c r="E5" s="135"/>
      <c r="F5" s="136"/>
      <c r="G5" s="101"/>
      <c r="H5" s="142">
        <v>344.05</v>
      </c>
      <c r="I5" s="102">
        <f aca="true" t="shared" si="2" ref="I5:I16">H5*D5</f>
        <v>12385.800000000001</v>
      </c>
      <c r="J5" s="103">
        <f t="shared" si="0"/>
        <v>2601.018</v>
      </c>
      <c r="K5" s="104">
        <f t="shared" si="1"/>
        <v>14986.818000000001</v>
      </c>
      <c r="L5" s="8"/>
      <c r="M5" s="14"/>
      <c r="N5" s="12"/>
      <c r="O5" s="48">
        <f aca="true" t="shared" si="3" ref="O5:O14">SUM(G5+H5)*20%+(G5+H5)</f>
        <v>412.86</v>
      </c>
    </row>
    <row r="6" spans="1:15" s="1" customFormat="1" ht="15" thickBot="1">
      <c r="A6" s="149">
        <v>3</v>
      </c>
      <c r="B6" s="147" t="str">
        <f>'Comp. s. Informe Tecnico'!C7</f>
        <v>Rollo de  tela adhesiva hipoalergica de 5 cm</v>
      </c>
      <c r="C6" s="163" t="s">
        <v>51</v>
      </c>
      <c r="D6" s="144">
        <v>36</v>
      </c>
      <c r="E6" s="135"/>
      <c r="F6" s="136"/>
      <c r="G6" s="101"/>
      <c r="H6" s="206">
        <v>688.12</v>
      </c>
      <c r="I6" s="102">
        <f t="shared" si="2"/>
        <v>24772.32</v>
      </c>
      <c r="J6" s="103">
        <f t="shared" si="0"/>
        <v>5202.187199999999</v>
      </c>
      <c r="K6" s="104">
        <f t="shared" si="1"/>
        <v>29974.5072</v>
      </c>
      <c r="L6" s="8"/>
      <c r="M6" s="14"/>
      <c r="N6" s="12"/>
      <c r="O6" s="48">
        <f t="shared" si="3"/>
        <v>825.744</v>
      </c>
    </row>
    <row r="7" spans="1:15" s="1" customFormat="1" ht="15" thickBot="1">
      <c r="A7" s="149">
        <v>4</v>
      </c>
      <c r="B7" s="147" t="str">
        <f>'Comp. s. Informe Tecnico'!C8</f>
        <v>Paquetes de algodón x 500 grs.</v>
      </c>
      <c r="C7" s="163" t="s">
        <v>51</v>
      </c>
      <c r="D7" s="144">
        <v>500</v>
      </c>
      <c r="E7" s="137"/>
      <c r="F7" s="138"/>
      <c r="G7" s="17"/>
      <c r="H7" s="142">
        <v>25</v>
      </c>
      <c r="I7" s="87">
        <f t="shared" si="2"/>
        <v>12500</v>
      </c>
      <c r="J7" s="16">
        <f t="shared" si="0"/>
        <v>2625</v>
      </c>
      <c r="K7" s="15">
        <f t="shared" si="1"/>
        <v>15125</v>
      </c>
      <c r="L7" s="8"/>
      <c r="M7" s="14"/>
      <c r="N7" s="12"/>
      <c r="O7" s="48">
        <f t="shared" si="3"/>
        <v>30</v>
      </c>
    </row>
    <row r="8" spans="1:15" s="1" customFormat="1" ht="15" thickBot="1">
      <c r="A8" s="149">
        <v>5</v>
      </c>
      <c r="B8" s="147" t="str">
        <f>'Comp. s. Informe Tecnico'!C9</f>
        <v>Crema tipo Platsul A (sulfadiazina de plata + vitamina A + Lidocaina) x 400grs</v>
      </c>
      <c r="C8" s="163" t="s">
        <v>51</v>
      </c>
      <c r="D8" s="144">
        <v>10</v>
      </c>
      <c r="E8" s="137"/>
      <c r="F8" s="138"/>
      <c r="G8" s="17"/>
      <c r="H8" s="142">
        <v>2440</v>
      </c>
      <c r="I8" s="87">
        <f t="shared" si="2"/>
        <v>24400</v>
      </c>
      <c r="J8" s="16">
        <f t="shared" si="0"/>
        <v>5124</v>
      </c>
      <c r="K8" s="15">
        <f t="shared" si="1"/>
        <v>29524</v>
      </c>
      <c r="L8" s="8"/>
      <c r="M8" s="14"/>
      <c r="N8" s="12"/>
      <c r="O8" s="48">
        <f t="shared" si="3"/>
        <v>2928</v>
      </c>
    </row>
    <row r="9" spans="1:15" s="1" customFormat="1" ht="26.25" thickBot="1">
      <c r="A9" s="171">
        <v>6</v>
      </c>
      <c r="B9" s="147" t="str">
        <f>'Comp. s. Informe Tecnico'!C10</f>
        <v>Solución fisiológica en sachet x 500 ml</v>
      </c>
      <c r="C9" s="163"/>
      <c r="D9" s="144">
        <v>2</v>
      </c>
      <c r="E9" s="137"/>
      <c r="F9" s="138"/>
      <c r="G9" s="17"/>
      <c r="H9" s="142"/>
      <c r="I9" s="87"/>
      <c r="J9" s="16"/>
      <c r="K9" s="15"/>
      <c r="L9" s="8"/>
      <c r="M9" s="14"/>
      <c r="N9" s="12"/>
      <c r="O9" s="48">
        <f t="shared" si="3"/>
        <v>0</v>
      </c>
    </row>
    <row r="10" spans="1:15" s="1" customFormat="1" ht="15" thickBot="1">
      <c r="A10" s="149">
        <v>7</v>
      </c>
      <c r="B10" s="147" t="str">
        <f>'Comp. s. Informe Tecnico'!C11</f>
        <v>Formal al 40% x 5 litros </v>
      </c>
      <c r="C10" s="163" t="s">
        <v>51</v>
      </c>
      <c r="D10" s="144">
        <v>100</v>
      </c>
      <c r="E10" s="137" t="s">
        <v>89</v>
      </c>
      <c r="F10" s="138"/>
      <c r="G10" s="17"/>
      <c r="H10" s="142">
        <v>560</v>
      </c>
      <c r="I10" s="87">
        <f t="shared" si="2"/>
        <v>56000</v>
      </c>
      <c r="J10" s="16">
        <f t="shared" si="0"/>
        <v>11760</v>
      </c>
      <c r="K10" s="15">
        <f t="shared" si="1"/>
        <v>67760</v>
      </c>
      <c r="L10" s="8"/>
      <c r="M10" s="14"/>
      <c r="N10" s="12"/>
      <c r="O10" s="48">
        <f t="shared" si="3"/>
        <v>672</v>
      </c>
    </row>
    <row r="11" spans="1:15" s="1" customFormat="1" ht="15" thickBot="1">
      <c r="A11" s="149">
        <v>8</v>
      </c>
      <c r="B11" s="147" t="str">
        <f>'Comp. s. Informe Tecnico'!C12</f>
        <v>Jeringas de 5 ml x 100 uni, pico centrado</v>
      </c>
      <c r="C11" s="163"/>
      <c r="D11" s="144">
        <v>105</v>
      </c>
      <c r="E11" s="137"/>
      <c r="F11" s="138"/>
      <c r="G11" s="17"/>
      <c r="H11" s="142"/>
      <c r="I11" s="87"/>
      <c r="J11" s="16">
        <v>0</v>
      </c>
      <c r="K11" s="15"/>
      <c r="L11" s="8"/>
      <c r="M11" s="14"/>
      <c r="N11" s="12"/>
      <c r="O11" s="48">
        <f t="shared" si="3"/>
        <v>0</v>
      </c>
    </row>
    <row r="12" spans="1:15" s="1" customFormat="1" ht="15" thickBot="1">
      <c r="A12" s="149">
        <v>9</v>
      </c>
      <c r="B12" s="147" t="str">
        <f>'Pedido Cotizacion LIC'!D48</f>
        <v>Jeringas de 10 ml x 100 uni, pico centrado</v>
      </c>
      <c r="C12" s="163"/>
      <c r="D12" s="144">
        <v>2</v>
      </c>
      <c r="E12" s="137"/>
      <c r="F12" s="138"/>
      <c r="G12" s="17"/>
      <c r="H12" s="142"/>
      <c r="I12" s="87"/>
      <c r="J12" s="16"/>
      <c r="K12" s="15"/>
      <c r="L12" s="8"/>
      <c r="M12" s="14"/>
      <c r="N12" s="12"/>
      <c r="O12" s="48"/>
    </row>
    <row r="13" spans="1:15" s="1" customFormat="1" ht="15" thickBot="1">
      <c r="A13" s="149">
        <v>10</v>
      </c>
      <c r="B13" s="147" t="str">
        <f>'Pedido Cotizacion LIC'!D49</f>
        <v>Tensiómetro comun</v>
      </c>
      <c r="C13" s="163" t="s">
        <v>51</v>
      </c>
      <c r="D13" s="144">
        <v>5</v>
      </c>
      <c r="E13" s="137"/>
      <c r="F13" s="138"/>
      <c r="G13" s="17"/>
      <c r="H13" s="142">
        <v>4000</v>
      </c>
      <c r="I13" s="87">
        <f t="shared" si="2"/>
        <v>20000</v>
      </c>
      <c r="J13" s="16">
        <f t="shared" si="0"/>
        <v>4200</v>
      </c>
      <c r="K13" s="15">
        <f t="shared" si="1"/>
        <v>24200</v>
      </c>
      <c r="L13" s="8"/>
      <c r="M13" s="14"/>
      <c r="N13" s="12"/>
      <c r="O13" s="48">
        <f t="shared" si="3"/>
        <v>4800</v>
      </c>
    </row>
    <row r="14" spans="1:15" s="1" customFormat="1" ht="15" thickBot="1">
      <c r="A14" s="149">
        <v>11</v>
      </c>
      <c r="B14" s="147" t="e">
        <f>'Pedido Cotizacion LIC'!#REF!</f>
        <v>#REF!</v>
      </c>
      <c r="C14" s="163" t="s">
        <v>51</v>
      </c>
      <c r="D14" s="144">
        <v>4</v>
      </c>
      <c r="E14" s="137"/>
      <c r="F14" s="138"/>
      <c r="G14" s="17"/>
      <c r="H14" s="142">
        <v>1512.5</v>
      </c>
      <c r="I14" s="87">
        <f t="shared" si="2"/>
        <v>6050</v>
      </c>
      <c r="J14" s="16">
        <f t="shared" si="0"/>
        <v>1270.5</v>
      </c>
      <c r="K14" s="15">
        <f t="shared" si="1"/>
        <v>7320.5</v>
      </c>
      <c r="L14" s="8"/>
      <c r="M14" s="13"/>
      <c r="N14" s="12"/>
      <c r="O14" s="48">
        <f t="shared" si="3"/>
        <v>1815</v>
      </c>
    </row>
    <row r="15" spans="1:15" s="1" customFormat="1" ht="15" thickBot="1">
      <c r="A15" s="149">
        <v>12</v>
      </c>
      <c r="B15" s="147" t="str">
        <f>'Pedido Cotizacion LIC'!D50</f>
        <v>Cepillo chico para lavar instrumental</v>
      </c>
      <c r="C15" s="193"/>
      <c r="D15" s="194">
        <v>2</v>
      </c>
      <c r="E15" s="195"/>
      <c r="F15" s="196"/>
      <c r="G15" s="197"/>
      <c r="H15" s="198"/>
      <c r="I15" s="87"/>
      <c r="J15" s="16"/>
      <c r="K15" s="15"/>
      <c r="L15" s="8"/>
      <c r="M15" s="13"/>
      <c r="N15" s="12"/>
      <c r="O15" s="48"/>
    </row>
    <row r="16" spans="1:15" s="1" customFormat="1" ht="15" thickBot="1">
      <c r="A16" s="149">
        <v>13</v>
      </c>
      <c r="B16" s="147" t="str">
        <f>'Pedido Cotizacion LIC'!D51</f>
        <v>Cajas de guantes de látex (examinación) talle M x 100</v>
      </c>
      <c r="C16" s="193" t="s">
        <v>51</v>
      </c>
      <c r="D16" s="194">
        <v>20</v>
      </c>
      <c r="E16" s="195"/>
      <c r="F16" s="196"/>
      <c r="G16" s="197"/>
      <c r="H16" s="198">
        <v>4300</v>
      </c>
      <c r="I16" s="87">
        <f t="shared" si="2"/>
        <v>86000</v>
      </c>
      <c r="J16" s="16">
        <f t="shared" si="0"/>
        <v>18060</v>
      </c>
      <c r="K16" s="15">
        <f t="shared" si="1"/>
        <v>104060</v>
      </c>
      <c r="L16" s="8"/>
      <c r="M16" s="13"/>
      <c r="N16" s="12"/>
      <c r="O16" s="48"/>
    </row>
    <row r="17" spans="1:15" s="1" customFormat="1" ht="15" thickBot="1">
      <c r="A17" s="150">
        <v>14</v>
      </c>
      <c r="B17" s="148" t="str">
        <f>'Pedido Cotizacion LIC'!D52</f>
        <v>Idem item anterior pero de VINILO</v>
      </c>
      <c r="C17" s="169" t="s">
        <v>90</v>
      </c>
      <c r="D17" s="145">
        <v>20</v>
      </c>
      <c r="E17" s="139"/>
      <c r="F17" s="140"/>
      <c r="G17" s="91"/>
      <c r="H17" s="167"/>
      <c r="I17" s="87"/>
      <c r="J17" s="16"/>
      <c r="K17" s="15"/>
      <c r="L17" s="8"/>
      <c r="M17" s="13"/>
      <c r="N17" s="12"/>
      <c r="O17" s="48"/>
    </row>
    <row r="18" spans="1:14" s="1" customFormat="1" ht="6.75" customHeight="1" thickBot="1">
      <c r="A18" s="22"/>
      <c r="B18" s="23"/>
      <c r="C18" s="24"/>
      <c r="D18" s="25"/>
      <c r="E18" s="25"/>
      <c r="F18" s="26"/>
      <c r="G18" s="27"/>
      <c r="H18" s="94"/>
      <c r="I18" s="28"/>
      <c r="J18" s="29"/>
      <c r="K18" s="28"/>
      <c r="L18" s="8"/>
      <c r="M18" s="8"/>
      <c r="N18" s="8"/>
    </row>
    <row r="19" spans="1:15" s="1" customFormat="1" ht="16.5" thickBot="1">
      <c r="A19" s="45"/>
      <c r="B19" s="49" t="s">
        <v>38</v>
      </c>
      <c r="C19" s="50"/>
      <c r="D19" s="44"/>
      <c r="E19" s="44"/>
      <c r="F19" s="30"/>
      <c r="G19" s="30"/>
      <c r="H19" s="95"/>
      <c r="I19" s="39">
        <f>SUM(I4:I17)</f>
        <v>1003308.12</v>
      </c>
      <c r="J19" s="39">
        <f>SUM(J4:J17)</f>
        <v>210694.7052</v>
      </c>
      <c r="K19" s="39">
        <f>SUM(K4:K17)</f>
        <v>1214002.8251999998</v>
      </c>
      <c r="L19" s="8"/>
      <c r="M19" s="8"/>
      <c r="N19" s="8"/>
      <c r="O19" s="46"/>
    </row>
    <row r="20" spans="1:15" s="1" customFormat="1" ht="3.75" customHeight="1" thickBot="1">
      <c r="A20" s="19"/>
      <c r="B20" s="19"/>
      <c r="C20" s="9"/>
      <c r="D20" s="19"/>
      <c r="E20" s="19"/>
      <c r="F20" s="30"/>
      <c r="G20" s="30"/>
      <c r="H20" s="95"/>
      <c r="I20" s="31"/>
      <c r="J20" s="31"/>
      <c r="K20" s="31"/>
      <c r="L20" s="8"/>
      <c r="M20" s="8"/>
      <c r="N20" s="8"/>
      <c r="O20" s="46"/>
    </row>
    <row r="21" spans="1:15" s="1" customFormat="1" ht="12.75">
      <c r="A21" s="32"/>
      <c r="B21" s="32"/>
      <c r="C21" s="168" t="s">
        <v>51</v>
      </c>
      <c r="D21" s="286">
        <f>K19</f>
        <v>1214002.8251999998</v>
      </c>
      <c r="E21" s="287"/>
      <c r="F21" s="41" t="s">
        <v>25</v>
      </c>
      <c r="G21" s="43" t="s">
        <v>50</v>
      </c>
      <c r="H21" s="199" t="s">
        <v>75</v>
      </c>
      <c r="I21" s="42"/>
      <c r="J21" s="10"/>
      <c r="K21" s="10"/>
      <c r="L21" s="10"/>
      <c r="M21" s="10"/>
      <c r="N21" s="11"/>
      <c r="O21" s="46"/>
    </row>
    <row r="22" ht="3" customHeight="1" thickBot="1">
      <c r="O22" s="8"/>
    </row>
    <row r="23" spans="4:15" ht="16.5" thickBot="1">
      <c r="D23" s="279">
        <f>D21</f>
        <v>1214002.8251999998</v>
      </c>
      <c r="E23" s="280"/>
      <c r="O23" s="8"/>
    </row>
    <row r="24" ht="12.75">
      <c r="O24" s="8"/>
    </row>
    <row r="25" ht="12.75">
      <c r="O25" s="8"/>
    </row>
    <row r="26" ht="12.75" customHeight="1" hidden="1">
      <c r="O26" s="8"/>
    </row>
    <row r="27" ht="12.75" customHeight="1" hidden="1">
      <c r="O27" s="47"/>
    </row>
    <row r="28" ht="12.75" customHeight="1" hidden="1">
      <c r="O28" s="21"/>
    </row>
    <row r="29" ht="12.75" customHeight="1" hidden="1">
      <c r="O29" s="21"/>
    </row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ht="12.75" customHeight="1" hidden="1"/>
    <row r="36" ht="12.75" customHeight="1" hidden="1"/>
    <row r="37" ht="12.75" customHeight="1" hidden="1"/>
    <row r="38" ht="12.75" customHeight="1" hidden="1"/>
  </sheetData>
  <sheetProtection formatCells="0" formatColumns="0" formatRows="0" insertColumns="0" insertRows="0" deleteColumns="0" deleteRows="0"/>
  <mergeCells count="5">
    <mergeCell ref="D23:E23"/>
    <mergeCell ref="A1:K1"/>
    <mergeCell ref="O2:O3"/>
    <mergeCell ref="N2:N3"/>
    <mergeCell ref="D21:E21"/>
  </mergeCells>
  <printOptions/>
  <pageMargins left="0.41" right="0.15748031496062992" top="1.19" bottom="0.7086614173228347" header="0" footer="0.4724409448818898"/>
  <pageSetup horizontalDpi="300" verticalDpi="300" orientation="landscape" paperSize="9" scale="90" r:id="rId1"/>
  <headerFooter alignWithMargins="0">
    <oddFooter>&amp;LPreparado Oficina Compras - Div. Abastecimiento&amp;C        Informe de Adjudicacion&amp;R                  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B3" sqref="B3"/>
    </sheetView>
  </sheetViews>
  <sheetFormatPr defaultColWidth="0" defaultRowHeight="0" customHeight="1" zeroHeight="1"/>
  <cols>
    <col min="1" max="1" width="5.7109375" style="0" bestFit="1" customWidth="1"/>
    <col min="2" max="2" width="54.57421875" style="0" customWidth="1"/>
    <col min="3" max="3" width="15.57421875" style="0" customWidth="1"/>
    <col min="4" max="4" width="6.421875" style="0" bestFit="1" customWidth="1"/>
    <col min="5" max="5" width="10.00390625" style="0" customWidth="1"/>
    <col min="6" max="6" width="0.13671875" style="0" hidden="1" customWidth="1"/>
    <col min="7" max="7" width="0.2890625" style="0" hidden="1" customWidth="1"/>
    <col min="8" max="8" width="13.140625" style="96" customWidth="1"/>
    <col min="9" max="11" width="17.00390625" style="0" customWidth="1"/>
    <col min="12" max="12" width="0.71875" style="0" customWidth="1"/>
    <col min="13" max="13" width="5.8515625" style="0" hidden="1" customWidth="1"/>
    <col min="14" max="14" width="11.421875" style="0" hidden="1" customWidth="1"/>
    <col min="15" max="15" width="11.00390625" style="1" hidden="1" customWidth="1"/>
    <col min="16" max="16" width="1.421875" style="0" customWidth="1"/>
    <col min="17" max="16384" width="0" style="0" hidden="1" customWidth="1"/>
  </cols>
  <sheetData>
    <row r="1" spans="1:11" ht="36" thickBot="1">
      <c r="A1" s="281" t="s">
        <v>88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5" s="1" customFormat="1" ht="15.75" thickBot="1">
      <c r="A2" s="19"/>
      <c r="B2" s="19"/>
      <c r="C2" s="9"/>
      <c r="D2" s="19"/>
      <c r="E2" s="19"/>
      <c r="F2" s="89"/>
      <c r="G2" s="90"/>
      <c r="H2" s="92"/>
      <c r="I2" s="19"/>
      <c r="J2" s="20">
        <v>0.21</v>
      </c>
      <c r="K2" s="19"/>
      <c r="L2" s="8"/>
      <c r="M2" s="8"/>
      <c r="N2" s="284" t="s">
        <v>33</v>
      </c>
      <c r="O2" s="282" t="s">
        <v>41</v>
      </c>
    </row>
    <row r="3" spans="1:15" s="1" customFormat="1" ht="30" customHeight="1" thickBot="1">
      <c r="A3" s="33" t="s">
        <v>0</v>
      </c>
      <c r="B3" s="88" t="s">
        <v>35</v>
      </c>
      <c r="C3" s="33" t="s">
        <v>32</v>
      </c>
      <c r="D3" s="37" t="s">
        <v>24</v>
      </c>
      <c r="E3" s="36" t="s">
        <v>34</v>
      </c>
      <c r="F3" s="38" t="s">
        <v>31</v>
      </c>
      <c r="G3" s="38" t="s">
        <v>30</v>
      </c>
      <c r="H3" s="93" t="s">
        <v>29</v>
      </c>
      <c r="I3" s="34" t="s">
        <v>28</v>
      </c>
      <c r="J3" s="35" t="s">
        <v>22</v>
      </c>
      <c r="K3" s="34" t="s">
        <v>27</v>
      </c>
      <c r="L3" s="8"/>
      <c r="M3" s="40" t="s">
        <v>26</v>
      </c>
      <c r="N3" s="285"/>
      <c r="O3" s="283"/>
    </row>
    <row r="4" spans="1:15" s="211" customFormat="1" ht="26.25" thickBot="1">
      <c r="A4" s="170">
        <v>6</v>
      </c>
      <c r="B4" s="146" t="str">
        <f>'Comp. s. Informe Tecnico'!C10</f>
        <v>Solución fisiológica en sachet x 500 ml</v>
      </c>
      <c r="C4" s="290" t="s">
        <v>91</v>
      </c>
      <c r="D4" s="143">
        <v>2</v>
      </c>
      <c r="E4" s="212"/>
      <c r="F4" s="134"/>
      <c r="G4" s="97"/>
      <c r="H4" s="141">
        <v>10243.2</v>
      </c>
      <c r="I4" s="98">
        <f>+H4*D4</f>
        <v>20486.4</v>
      </c>
      <c r="J4" s="99">
        <f>+I4*J2</f>
        <v>4302.144</v>
      </c>
      <c r="K4" s="100">
        <f>+J4+I4</f>
        <v>24788.544</v>
      </c>
      <c r="L4" s="207"/>
      <c r="M4" s="208"/>
      <c r="N4" s="209"/>
      <c r="O4" s="210">
        <f>SUM(G4+H4)*20%+(G4+H4)</f>
        <v>12291.84</v>
      </c>
    </row>
    <row r="5" spans="1:15" s="1" customFormat="1" ht="15" thickBot="1">
      <c r="A5" s="150">
        <v>8</v>
      </c>
      <c r="B5" s="148" t="str">
        <f>'Comp. s. Informe Tecnico'!C12</f>
        <v>Jeringas de 5 ml x 100 uni, pico centrado</v>
      </c>
      <c r="C5" s="291"/>
      <c r="D5" s="145">
        <v>105</v>
      </c>
      <c r="E5" s="139"/>
      <c r="F5" s="140"/>
      <c r="G5" s="91"/>
      <c r="H5" s="167">
        <v>1518</v>
      </c>
      <c r="I5" s="213">
        <f>+H5*D5</f>
        <v>159390</v>
      </c>
      <c r="J5" s="214">
        <f>+I5*J2</f>
        <v>33471.9</v>
      </c>
      <c r="K5" s="215">
        <f>+I5+J5</f>
        <v>192861.9</v>
      </c>
      <c r="L5" s="8"/>
      <c r="M5" s="14"/>
      <c r="N5" s="12"/>
      <c r="O5" s="48">
        <f>SUM(G5+H5)*20%+(G5+H5)</f>
        <v>1821.6</v>
      </c>
    </row>
    <row r="6" spans="1:14" s="1" customFormat="1" ht="6.75" customHeight="1" thickBot="1">
      <c r="A6" s="22"/>
      <c r="B6" s="23"/>
      <c r="C6" s="24"/>
      <c r="D6" s="25"/>
      <c r="E6" s="25"/>
      <c r="F6" s="26"/>
      <c r="G6" s="27"/>
      <c r="H6" s="94"/>
      <c r="I6" s="28"/>
      <c r="J6" s="29"/>
      <c r="K6" s="28"/>
      <c r="L6" s="8"/>
      <c r="M6" s="8"/>
      <c r="N6" s="8"/>
    </row>
    <row r="7" spans="1:15" s="1" customFormat="1" ht="16.5" thickBot="1">
      <c r="A7" s="45"/>
      <c r="B7" s="49" t="s">
        <v>38</v>
      </c>
      <c r="C7" s="50"/>
      <c r="D7" s="44"/>
      <c r="E7" s="44"/>
      <c r="F7" s="30"/>
      <c r="G7" s="30"/>
      <c r="H7" s="95"/>
      <c r="I7" s="39">
        <f>+I5+I4</f>
        <v>179876.4</v>
      </c>
      <c r="J7" s="39">
        <f>+J5+J4</f>
        <v>37774.044</v>
      </c>
      <c r="K7" s="39">
        <f>+K5+K4</f>
        <v>217650.444</v>
      </c>
      <c r="L7" s="8"/>
      <c r="M7" s="8"/>
      <c r="N7" s="8"/>
      <c r="O7" s="46"/>
    </row>
    <row r="8" spans="1:15" s="1" customFormat="1" ht="3.75" customHeight="1" thickBot="1">
      <c r="A8" s="19"/>
      <c r="B8" s="19"/>
      <c r="C8" s="9"/>
      <c r="D8" s="19"/>
      <c r="E8" s="19"/>
      <c r="F8" s="30"/>
      <c r="G8" s="30"/>
      <c r="H8" s="95"/>
      <c r="I8" s="31"/>
      <c r="J8" s="31"/>
      <c r="K8" s="31"/>
      <c r="L8" s="8"/>
      <c r="M8" s="8"/>
      <c r="N8" s="8"/>
      <c r="O8" s="46"/>
    </row>
    <row r="9" spans="1:15" s="1" customFormat="1" ht="13.5" thickBot="1">
      <c r="A9" s="32"/>
      <c r="B9" s="32"/>
      <c r="C9" s="216" t="s">
        <v>92</v>
      </c>
      <c r="D9" s="288">
        <f>+I4+I5</f>
        <v>179876.4</v>
      </c>
      <c r="E9" s="289"/>
      <c r="F9" s="41" t="s">
        <v>25</v>
      </c>
      <c r="G9" s="43" t="s">
        <v>50</v>
      </c>
      <c r="H9" s="199" t="s">
        <v>75</v>
      </c>
      <c r="I9" s="42"/>
      <c r="J9" s="10"/>
      <c r="K9" s="10"/>
      <c r="L9" s="10"/>
      <c r="M9" s="10"/>
      <c r="N9" s="11"/>
      <c r="O9" s="46"/>
    </row>
    <row r="10" ht="3" customHeight="1" thickBot="1">
      <c r="O10" s="8"/>
    </row>
    <row r="11" spans="4:15" ht="16.5" thickBot="1">
      <c r="D11" s="279">
        <f>D9</f>
        <v>179876.4</v>
      </c>
      <c r="E11" s="280"/>
      <c r="O11" s="8"/>
    </row>
    <row r="12" ht="12.75">
      <c r="O12" s="8"/>
    </row>
    <row r="13" ht="12.75">
      <c r="O13" s="8"/>
    </row>
    <row r="14" ht="12.75" customHeight="1" hidden="1">
      <c r="O14" s="8"/>
    </row>
    <row r="15" ht="12.75" customHeight="1" hidden="1">
      <c r="O15" s="47"/>
    </row>
    <row r="16" ht="12.75" customHeight="1" hidden="1">
      <c r="O16" s="21"/>
    </row>
    <row r="17" ht="12.75" customHeight="1" hidden="1">
      <c r="O17" s="21"/>
    </row>
    <row r="18" ht="12.75" customHeight="1" hidden="1"/>
    <row r="19" ht="12.75" customHeight="1" hidden="1"/>
    <row r="20" ht="12.75" customHeight="1" hidden="1"/>
    <row r="21" ht="12.75" customHeight="1" hidden="1"/>
    <row r="22" ht="12.75" customHeight="1" hidden="1"/>
    <row r="23" ht="12.75" customHeight="1" hidden="1"/>
    <row r="24" ht="12.75" customHeight="1" hidden="1"/>
    <row r="25" ht="12.75" customHeight="1" hidden="1"/>
    <row r="26" ht="12.75" customHeight="1" hidden="1"/>
  </sheetData>
  <sheetProtection formatCells="0" formatColumns="0" formatRows="0" insertColumns="0" insertRows="0" deleteColumns="0" deleteRows="0"/>
  <mergeCells count="6">
    <mergeCell ref="A1:K1"/>
    <mergeCell ref="N2:N3"/>
    <mergeCell ref="O2:O3"/>
    <mergeCell ref="D9:E9"/>
    <mergeCell ref="D11:E11"/>
    <mergeCell ref="C4:C5"/>
  </mergeCells>
  <printOptions/>
  <pageMargins left="0.41" right="0.15748031496062992" top="1.19" bottom="0.7086614173228347" header="0" footer="0.4724409448818898"/>
  <pageSetup horizontalDpi="300" verticalDpi="300" orientation="landscape" paperSize="9" scale="90" r:id="rId1"/>
  <headerFooter alignWithMargins="0">
    <oddFooter>&amp;LPreparado Oficina Compras - Div. Abastecimiento&amp;C        Informe de Adjudicacion&amp;R              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gonzalez</dc:creator>
  <cp:keywords/>
  <dc:description/>
  <cp:lastModifiedBy>gonzalez</cp:lastModifiedBy>
  <cp:lastPrinted>2024-06-19T11:48:29Z</cp:lastPrinted>
  <dcterms:created xsi:type="dcterms:W3CDTF">1998-08-14T13:43:37Z</dcterms:created>
  <dcterms:modified xsi:type="dcterms:W3CDTF">2024-06-19T11:52:07Z</dcterms:modified>
  <cp:category/>
  <cp:version/>
  <cp:contentType/>
  <cp:contentStatus/>
</cp:coreProperties>
</file>